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3'!$A$1:$F$39</definedName>
    <definedName name="_xlnm.Print_Area" localSheetId="1">Лист1!$A$1:$F$66</definedName>
  </definedNames>
  <calcPr calcId="125725" calcOnSave="0"/>
</workbook>
</file>

<file path=xl/calcChain.xml><?xml version="1.0" encoding="utf-8"?>
<calcChain xmlns="http://schemas.openxmlformats.org/spreadsheetml/2006/main">
  <c r="E12" i="4"/>
  <c r="E241"/>
  <c r="E14" i="8"/>
  <c r="D13"/>
  <c r="D12" i="4"/>
  <c r="D173"/>
  <c r="D174"/>
  <c r="D245"/>
  <c r="D209"/>
  <c r="D198"/>
  <c r="D143"/>
  <c r="D126"/>
  <c r="D125" s="1"/>
  <c r="D75"/>
  <c r="D66"/>
  <c r="D144"/>
  <c r="D231"/>
  <c r="D223"/>
  <c r="D226"/>
  <c r="D207"/>
  <c r="D172"/>
  <c r="D145"/>
  <c r="E136"/>
  <c r="E135" s="1"/>
  <c r="D135"/>
  <c r="D10"/>
  <c r="D8" s="1"/>
  <c r="E169"/>
  <c r="E168" s="1"/>
  <c r="E167" s="1"/>
  <c r="F169"/>
  <c r="F168" s="1"/>
  <c r="F167" s="1"/>
  <c r="D167"/>
  <c r="D168"/>
  <c r="D169"/>
  <c r="E96"/>
  <c r="E95" s="1"/>
  <c r="E94" s="1"/>
  <c r="F96"/>
  <c r="F95" s="1"/>
  <c r="F94" s="1"/>
  <c r="D96"/>
  <c r="D95" s="1"/>
  <c r="D94" s="1"/>
  <c r="E92"/>
  <c r="E91" s="1"/>
  <c r="E90" s="1"/>
  <c r="F92"/>
  <c r="F91" s="1"/>
  <c r="F90" s="1"/>
  <c r="D92"/>
  <c r="D91" s="1"/>
  <c r="D90" s="1"/>
  <c r="D56" i="3"/>
  <c r="D16" s="1"/>
  <c r="D18"/>
  <c r="D58"/>
  <c r="F60"/>
  <c r="E59"/>
  <c r="E58" s="1"/>
  <c r="D59"/>
  <c r="F59" l="1"/>
  <c r="E21" i="8" l="1"/>
  <c r="E20" s="1"/>
  <c r="E13"/>
  <c r="E12" s="1"/>
  <c r="E11" l="1"/>
  <c r="F49" i="3"/>
  <c r="E48"/>
  <c r="E47" s="1"/>
  <c r="D48"/>
  <c r="D47" s="1"/>
  <c r="F28"/>
  <c r="E27"/>
  <c r="E26" s="1"/>
  <c r="D27"/>
  <c r="D26" s="1"/>
  <c r="D15" i="8"/>
  <c r="D14" s="1"/>
  <c r="D12" s="1"/>
  <c r="D11" s="1"/>
  <c r="D18"/>
  <c r="D17" s="1"/>
  <c r="D21"/>
  <c r="D20" s="1"/>
  <c r="E256" i="4"/>
  <c r="E255" s="1"/>
  <c r="D256"/>
  <c r="D255" s="1"/>
  <c r="D254" s="1"/>
  <c r="D253" s="1"/>
  <c r="D252" s="1"/>
  <c r="E15" i="8"/>
  <c r="F62" i="3"/>
  <c r="F54"/>
  <c r="F65"/>
  <c r="F257" i="4"/>
  <c r="D64" i="3"/>
  <c r="D63" s="1"/>
  <c r="E20"/>
  <c r="F55"/>
  <c r="F11" i="8" l="1"/>
  <c r="F47" i="3"/>
  <c r="F48"/>
  <c r="F26"/>
  <c r="F27"/>
  <c r="F256" i="4"/>
  <c r="E254"/>
  <c r="F254" s="1"/>
  <c r="F255"/>
  <c r="E253"/>
  <c r="F253" s="1"/>
  <c r="E28" i="8"/>
  <c r="E27" s="1"/>
  <c r="E26" s="1"/>
  <c r="D28"/>
  <c r="D27" s="1"/>
  <c r="D26" s="1"/>
  <c r="E24"/>
  <c r="E23" s="1"/>
  <c r="D24"/>
  <c r="D23" s="1"/>
  <c r="D22" s="1"/>
  <c r="E252" i="4" l="1"/>
  <c r="F252" s="1"/>
  <c r="E22" i="8"/>
  <c r="E64" i="3"/>
  <c r="D45"/>
  <c r="D44" s="1"/>
  <c r="D43" s="1"/>
  <c r="F251" i="4"/>
  <c r="F22"/>
  <c r="F38"/>
  <c r="F65"/>
  <c r="F73"/>
  <c r="F85"/>
  <c r="F89"/>
  <c r="F103"/>
  <c r="F109"/>
  <c r="F133"/>
  <c r="F155"/>
  <c r="F246"/>
  <c r="F19"/>
  <c r="F21"/>
  <c r="F23"/>
  <c r="F31"/>
  <c r="F39"/>
  <c r="F41"/>
  <c r="F43"/>
  <c r="F45"/>
  <c r="F53"/>
  <c r="F59"/>
  <c r="F72"/>
  <c r="F80"/>
  <c r="F110"/>
  <c r="F112"/>
  <c r="F114"/>
  <c r="F116"/>
  <c r="F118"/>
  <c r="F120"/>
  <c r="F124"/>
  <c r="F134"/>
  <c r="F140"/>
  <c r="F142"/>
  <c r="F150"/>
  <c r="F156"/>
  <c r="F158"/>
  <c r="F160"/>
  <c r="F162"/>
  <c r="F164"/>
  <c r="F178"/>
  <c r="F182"/>
  <c r="F184"/>
  <c r="F186"/>
  <c r="F188"/>
  <c r="F194"/>
  <c r="F202"/>
  <c r="F206"/>
  <c r="F213"/>
  <c r="F217"/>
  <c r="F221"/>
  <c r="F230"/>
  <c r="F238"/>
  <c r="E15"/>
  <c r="E14" s="1"/>
  <c r="E13" s="1"/>
  <c r="E18"/>
  <c r="E17" s="1"/>
  <c r="E37"/>
  <c r="E36" s="1"/>
  <c r="E50"/>
  <c r="E49" s="1"/>
  <c r="E48" s="1"/>
  <c r="E47" s="1"/>
  <c r="E46" s="1"/>
  <c r="E52"/>
  <c r="E51" s="1"/>
  <c r="E58"/>
  <c r="E57" s="1"/>
  <c r="E56" s="1"/>
  <c r="E55" s="1"/>
  <c r="E54" s="1"/>
  <c r="E64"/>
  <c r="E63" s="1"/>
  <c r="E62" s="1"/>
  <c r="E61" s="1"/>
  <c r="E60" s="1"/>
  <c r="E84"/>
  <c r="E83" s="1"/>
  <c r="E82" s="1"/>
  <c r="E88"/>
  <c r="E87" s="1"/>
  <c r="E86" s="1"/>
  <c r="E102"/>
  <c r="E101" s="1"/>
  <c r="E100" s="1"/>
  <c r="E106"/>
  <c r="E105" s="1"/>
  <c r="E104" s="1"/>
  <c r="E108"/>
  <c r="E107" s="1"/>
  <c r="E132"/>
  <c r="E131" s="1"/>
  <c r="E149"/>
  <c r="E148" s="1"/>
  <c r="E147" s="1"/>
  <c r="E177"/>
  <c r="E176" s="1"/>
  <c r="E175" s="1"/>
  <c r="E193"/>
  <c r="E192" s="1"/>
  <c r="E191" s="1"/>
  <c r="E190" s="1"/>
  <c r="E201"/>
  <c r="E200" s="1"/>
  <c r="E199" s="1"/>
  <c r="E205"/>
  <c r="E204" s="1"/>
  <c r="E203" s="1"/>
  <c r="E229"/>
  <c r="E228" s="1"/>
  <c r="E227" s="1"/>
  <c r="E226" s="1"/>
  <c r="E237"/>
  <c r="E236" s="1"/>
  <c r="E235" s="1"/>
  <c r="E234" s="1"/>
  <c r="E233" s="1"/>
  <c r="E232" s="1"/>
  <c r="E231" s="1"/>
  <c r="D18"/>
  <c r="D17" s="1"/>
  <c r="D37"/>
  <c r="D52"/>
  <c r="D51" s="1"/>
  <c r="D58"/>
  <c r="D57" s="1"/>
  <c r="D56" s="1"/>
  <c r="D55" s="1"/>
  <c r="D54" s="1"/>
  <c r="D64"/>
  <c r="D63" s="1"/>
  <c r="D62" s="1"/>
  <c r="D61" s="1"/>
  <c r="D84"/>
  <c r="D88"/>
  <c r="D87" s="1"/>
  <c r="D102"/>
  <c r="D108"/>
  <c r="D107" s="1"/>
  <c r="D132"/>
  <c r="D136"/>
  <c r="D149"/>
  <c r="D148" s="1"/>
  <c r="D193"/>
  <c r="D192" s="1"/>
  <c r="D191" s="1"/>
  <c r="D201"/>
  <c r="D200" s="1"/>
  <c r="D205"/>
  <c r="D204" s="1"/>
  <c r="D229"/>
  <c r="D237"/>
  <c r="D250"/>
  <c r="E224" l="1"/>
  <c r="E225"/>
  <c r="E223" s="1"/>
  <c r="E146"/>
  <c r="F54"/>
  <c r="E81"/>
  <c r="E63" i="3"/>
  <c r="F64"/>
  <c r="F191" i="4"/>
  <c r="E99"/>
  <c r="E98" s="1"/>
  <c r="F62"/>
  <c r="F58"/>
  <c r="F64"/>
  <c r="F56"/>
  <c r="F52"/>
  <c r="F18"/>
  <c r="E35"/>
  <c r="F136"/>
  <c r="F122"/>
  <c r="F87"/>
  <c r="D86"/>
  <c r="F123"/>
  <c r="F132"/>
  <c r="F149"/>
  <c r="F193"/>
  <c r="F201"/>
  <c r="F205"/>
  <c r="F200"/>
  <c r="F148"/>
  <c r="F57"/>
  <c r="F51"/>
  <c r="F108"/>
  <c r="F204"/>
  <c r="D203"/>
  <c r="D249"/>
  <c r="F102"/>
  <c r="D101"/>
  <c r="F84"/>
  <c r="D83"/>
  <c r="F37"/>
  <c r="D36"/>
  <c r="D35" s="1"/>
  <c r="E130"/>
  <c r="E129" s="1"/>
  <c r="E127" s="1"/>
  <c r="E126" s="1"/>
  <c r="E125" s="1"/>
  <c r="F192"/>
  <c r="F63"/>
  <c r="F55"/>
  <c r="D228"/>
  <c r="F228" s="1"/>
  <c r="F229"/>
  <c r="D147"/>
  <c r="F147" s="1"/>
  <c r="F135"/>
  <c r="D131"/>
  <c r="F131" s="1"/>
  <c r="F17"/>
  <c r="F88"/>
  <c r="D236"/>
  <c r="F236" s="1"/>
  <c r="F237"/>
  <c r="F61"/>
  <c r="D60"/>
  <c r="F60" s="1"/>
  <c r="E16"/>
  <c r="E198"/>
  <c r="E197" s="1"/>
  <c r="F63" i="3" l="1"/>
  <c r="E128" i="4"/>
  <c r="F36"/>
  <c r="E11"/>
  <c r="F35"/>
  <c r="D82"/>
  <c r="F82" s="1"/>
  <c r="F83"/>
  <c r="D100"/>
  <c r="F101"/>
  <c r="E10"/>
  <c r="D227"/>
  <c r="D16"/>
  <c r="D130"/>
  <c r="F130" s="1"/>
  <c r="D248"/>
  <c r="F16" l="1"/>
  <c r="F12" s="1"/>
  <c r="D225"/>
  <c r="F227"/>
  <c r="F100"/>
  <c r="D247"/>
  <c r="F225" l="1"/>
  <c r="F226"/>
  <c r="D190" l="1"/>
  <c r="F190" s="1"/>
  <c r="E38" i="3"/>
  <c r="D51"/>
  <c r="E51" l="1"/>
  <c r="E50" s="1"/>
  <c r="F42"/>
  <c r="E45" l="1"/>
  <c r="E181" i="4"/>
  <c r="E180" s="1"/>
  <c r="E245"/>
  <c r="E244" s="1"/>
  <c r="E250"/>
  <c r="E154"/>
  <c r="E153" s="1"/>
  <c r="E152" s="1"/>
  <c r="E151" s="1"/>
  <c r="E145" s="1"/>
  <c r="E144" s="1"/>
  <c r="E143" s="1"/>
  <c r="E179" l="1"/>
  <c r="E174" s="1"/>
  <c r="E243"/>
  <c r="E242" s="1"/>
  <c r="E249"/>
  <c r="F250"/>
  <c r="E44" i="3"/>
  <c r="E43" s="1"/>
  <c r="E173" i="4" l="1"/>
  <c r="E172"/>
  <c r="E171" s="1"/>
  <c r="E248"/>
  <c r="F249"/>
  <c r="D106"/>
  <c r="E79"/>
  <c r="E78" s="1"/>
  <c r="E77" s="1"/>
  <c r="E76" s="1"/>
  <c r="E75" s="1"/>
  <c r="E247" l="1"/>
  <c r="F248"/>
  <c r="D105"/>
  <c r="D104" s="1"/>
  <c r="D99" s="1"/>
  <c r="F106"/>
  <c r="E71"/>
  <c r="E70" s="1"/>
  <c r="E69" s="1"/>
  <c r="E68" s="1"/>
  <c r="F104" l="1"/>
  <c r="E240"/>
  <c r="E239" s="1"/>
  <c r="F247"/>
  <c r="D98" l="1"/>
  <c r="F99"/>
  <c r="D199"/>
  <c r="F98" l="1"/>
  <c r="F199"/>
  <c r="D197"/>
  <c r="D196" s="1"/>
  <c r="D195" s="1"/>
  <c r="E67"/>
  <c r="E66" s="1"/>
  <c r="F66" s="1"/>
  <c r="F86"/>
  <c r="E8" l="1"/>
  <c r="F198"/>
  <c r="E29"/>
  <c r="E27" s="1"/>
  <c r="F245"/>
  <c r="D181"/>
  <c r="F181" s="1"/>
  <c r="D154"/>
  <c r="D138"/>
  <c r="F138" s="1"/>
  <c r="D50"/>
  <c r="D49" s="1"/>
  <c r="E36" i="3"/>
  <c r="E35" s="1"/>
  <c r="D48" i="4" l="1"/>
  <c r="F49"/>
  <c r="D153"/>
  <c r="D152" s="1"/>
  <c r="F154"/>
  <c r="D137"/>
  <c r="D180"/>
  <c r="F180" s="1"/>
  <c r="D244"/>
  <c r="F244" s="1"/>
  <c r="D47" l="1"/>
  <c r="F47" s="1"/>
  <c r="F48"/>
  <c r="D151"/>
  <c r="F151" s="1"/>
  <c r="F152"/>
  <c r="D243"/>
  <c r="D71"/>
  <c r="F71" s="1"/>
  <c r="E220"/>
  <c r="D179"/>
  <c r="F179" s="1"/>
  <c r="D220"/>
  <c r="D46" l="1"/>
  <c r="F220"/>
  <c r="D242"/>
  <c r="F243"/>
  <c r="E219"/>
  <c r="E216"/>
  <c r="E212"/>
  <c r="D177"/>
  <c r="F177" s="1"/>
  <c r="D219"/>
  <c r="D218" s="1"/>
  <c r="D70"/>
  <c r="F70" s="1"/>
  <c r="D212"/>
  <c r="D79"/>
  <c r="F79" s="1"/>
  <c r="D216"/>
  <c r="F242" l="1"/>
  <c r="D241"/>
  <c r="F219"/>
  <c r="F241"/>
  <c r="F216"/>
  <c r="F212"/>
  <c r="D240"/>
  <c r="E218"/>
  <c r="E215"/>
  <c r="E214" s="1"/>
  <c r="E211"/>
  <c r="D176"/>
  <c r="D215"/>
  <c r="D78"/>
  <c r="F78" s="1"/>
  <c r="D235"/>
  <c r="F235" s="1"/>
  <c r="D211"/>
  <c r="D69"/>
  <c r="D68" s="1"/>
  <c r="F24" i="3"/>
  <c r="F25"/>
  <c r="D53"/>
  <c r="D50" l="1"/>
  <c r="F53"/>
  <c r="F69" i="4"/>
  <c r="D67"/>
  <c r="F211"/>
  <c r="F176"/>
  <c r="D175"/>
  <c r="F215"/>
  <c r="F218"/>
  <c r="F240"/>
  <c r="D239"/>
  <c r="E210"/>
  <c r="E209" s="1"/>
  <c r="E208" s="1"/>
  <c r="E207" s="1"/>
  <c r="D81"/>
  <c r="F81" s="1"/>
  <c r="D210"/>
  <c r="D234"/>
  <c r="F234" s="1"/>
  <c r="D77"/>
  <c r="F77" s="1"/>
  <c r="D146"/>
  <c r="D214"/>
  <c r="F214" s="1"/>
  <c r="F50" i="3"/>
  <c r="F239" i="4" l="1"/>
  <c r="D7"/>
  <c r="F146"/>
  <c r="F68"/>
  <c r="F210"/>
  <c r="F174"/>
  <c r="F175"/>
  <c r="E196"/>
  <c r="E195" s="1"/>
  <c r="F67"/>
  <c r="D76"/>
  <c r="D233"/>
  <c r="F233" s="1"/>
  <c r="D129"/>
  <c r="D29"/>
  <c r="F29" s="1"/>
  <c r="E33"/>
  <c r="D33"/>
  <c r="D128" l="1"/>
  <c r="F128" s="1"/>
  <c r="F129"/>
  <c r="F197"/>
  <c r="F196"/>
  <c r="F33"/>
  <c r="D208"/>
  <c r="F209"/>
  <c r="F76"/>
  <c r="F172"/>
  <c r="F144"/>
  <c r="E222"/>
  <c r="E74"/>
  <c r="F173"/>
  <c r="D224"/>
  <c r="D232"/>
  <c r="F232" s="1"/>
  <c r="D74"/>
  <c r="D127"/>
  <c r="F145"/>
  <c r="D27"/>
  <c r="F27" s="1"/>
  <c r="E5" l="1"/>
  <c r="E7"/>
  <c r="F74"/>
  <c r="F207"/>
  <c r="F208"/>
  <c r="F231"/>
  <c r="E28"/>
  <c r="D28"/>
  <c r="E19" i="3"/>
  <c r="D20"/>
  <c r="F223" i="4" l="1"/>
  <c r="F195"/>
  <c r="D171"/>
  <c r="F166" s="1"/>
  <c r="D222"/>
  <c r="F143"/>
  <c r="F222" l="1"/>
  <c r="E61" i="3"/>
  <c r="D61"/>
  <c r="E41"/>
  <c r="D41"/>
  <c r="D40" s="1"/>
  <c r="D38"/>
  <c r="D36"/>
  <c r="E30"/>
  <c r="E29" s="1"/>
  <c r="D30"/>
  <c r="D19"/>
  <c r="D57" l="1"/>
  <c r="F61"/>
  <c r="E57"/>
  <c r="E56" s="1"/>
  <c r="F41"/>
  <c r="D26" i="4"/>
  <c r="E40" i="3"/>
  <c r="F40" s="1"/>
  <c r="D35"/>
  <c r="D29" s="1"/>
  <c r="F19"/>
  <c r="F20"/>
  <c r="F21"/>
  <c r="F30"/>
  <c r="F31"/>
  <c r="F36"/>
  <c r="F37"/>
  <c r="F38"/>
  <c r="F39"/>
  <c r="E18" l="1"/>
  <c r="E16" s="1"/>
  <c r="F58"/>
  <c r="D25" i="4"/>
  <c r="E26"/>
  <c r="F35" i="3"/>
  <c r="F29"/>
  <c r="F18" l="1"/>
  <c r="F57"/>
  <c r="F56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6"/>
  <c r="F8" l="1"/>
  <c r="D5"/>
  <c r="D258" s="1"/>
  <c r="F7" l="1"/>
  <c r="F125"/>
  <c r="F5" s="1"/>
</calcChain>
</file>

<file path=xl/sharedStrings.xml><?xml version="1.0" encoding="utf-8"?>
<sst xmlns="http://schemas.openxmlformats.org/spreadsheetml/2006/main" count="783" uniqueCount="560">
  <si>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</si>
  <si>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</si>
  <si>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</si>
  <si>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</si>
  <si>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</si>
  <si>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</si>
  <si>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</si>
  <si>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</si>
  <si>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</si>
  <si>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</si>
  <si>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</si>
  <si>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</si>
  <si>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</si>
  <si>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</si>
  <si>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</si>
  <si>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</si>
  <si>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</si>
  <si>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</si>
  <si>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</si>
  <si>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</si>
  <si>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</si>
  <si>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</si>
  <si>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</si>
  <si>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</si>
  <si>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</si>
  <si>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</si>
  <si>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</si>
  <si>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</si>
  <si>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</si>
  <si>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</si>
  <si>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</si>
  <si>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</si>
  <si>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</si>
  <si>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</si>
  <si>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</si>
  <si>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</si>
  <si>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</si>
  <si>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</si>
  <si>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</si>
  <si>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</si>
  <si>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</si>
  <si>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</si>
  <si>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</si>
  <si>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</si>
  <si>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</si>
  <si>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</si>
  <si>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</si>
  <si>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</si>
  <si>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</si>
  <si>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</si>
  <si>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</si>
  <si>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</si>
  <si>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</si>
  <si>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</si>
  <si>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</si>
  <si>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</si>
  <si>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</si>
  <si>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</si>
  <si>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</si>
  <si>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</si>
  <si>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</si>
  <si>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</si>
  <si>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</si>
  <si>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</si>
  <si>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</si>
  <si>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</si>
  <si>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</si>
  <si>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</si>
  <si>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</si>
  <si>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</si>
  <si>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</si>
  <si>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</si>
  <si>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</si>
  <si>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</si>
  <si>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</si>
  <si>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</si>
  <si>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</si>
  <si>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</si>
  <si>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</si>
  <si>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</si>
  <si>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</si>
  <si>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</si>
  <si>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</si>
  <si>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</si>
  <si>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</si>
  <si>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</si>
  <si>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</si>
  <si>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</si>
  <si>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</si>
  <si>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</si>
  <si>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</si>
  <si>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</si>
  <si>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</si>
  <si>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</si>
  <si>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</si>
  <si>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</si>
  <si>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</si>
  <si>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</si>
  <si>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</si>
  <si>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</si>
  <si>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</si>
  <si>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</si>
  <si>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</si>
  <si>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</si>
  <si>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</si>
  <si>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</si>
  <si>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</si>
  <si>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</si>
  <si>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</si>
  <si>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</si>
  <si>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</si>
  <si>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</si>
  <si>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</si>
  <si>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</si>
  <si>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</si>
  <si>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</si>
  <si>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</si>
  <si>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</si>
  <si>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</si>
  <si>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</si>
  <si>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</si>
  <si>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</si>
  <si>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</si>
  <si>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</si>
  <si>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</si>
  <si>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</si>
  <si>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</si>
  <si>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</si>
  <si>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</si>
  <si>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</si>
  <si>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</si>
  <si>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</si>
  <si>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</si>
  <si>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</si>
  <si>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</si>
  <si>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</si>
  <si>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</si>
  <si>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</si>
  <si>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</si>
  <si>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</si>
  <si>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</si>
  <si>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</si>
  <si>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</si>
  <si>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</si>
  <si>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</si>
  <si>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</si>
  <si>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</si>
  <si>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</si>
  <si>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</si>
  <si>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</si>
  <si>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</si>
  <si>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</si>
  <si>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</si>
  <si>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</si>
  <si>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</si>
  <si>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</si>
  <si>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</si>
  <si>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</si>
  <si>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</si>
  <si>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</si>
  <si>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</si>
  <si>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</si>
  <si>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</si>
  <si>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</si>
  <si>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</si>
  <si>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</si>
  <si>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</si>
  <si>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</si>
  <si>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</si>
  <si>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</si>
  <si>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</si>
  <si>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</si>
  <si>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</si>
  <si>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</si>
  <si>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</si>
  <si>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</si>
  <si>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</si>
  <si>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</si>
  <si>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</si>
  <si>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</si>
  <si>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</si>
  <si>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</si>
  <si>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</si>
  <si>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</si>
  <si>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</si>
  <si>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</si>
  <si>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</si>
  <si>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</si>
  <si>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</si>
  <si>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</si>
  <si>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</si>
  <si>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</si>
  <si>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</si>
  <si>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</si>
  <si>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</si>
  <si>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</si>
  <si>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</si>
  <si>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</si>
  <si>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</si>
  <si>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</si>
  <si>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</si>
  <si>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</si>
  <si>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</si>
  <si>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</si>
  <si>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</si>
  <si>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</si>
  <si>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</si>
  <si>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</si>
  <si>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</si>
  <si>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</si>
  <si>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</si>
  <si>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</si>
  <si>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</si>
  <si>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</si>
  <si>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</si>
  <si>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</si>
  <si>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</si>
  <si>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</si>
  <si>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</si>
  <si>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</si>
  <si>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</si>
  <si>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</si>
  <si>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</si>
  <si>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</si>
  <si>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</si>
  <si>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</si>
  <si>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</si>
  <si>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</si>
  <si>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</si>
  <si>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</si>
  <si>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</si>
  <si>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</si>
  <si>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</si>
  <si>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</si>
  <si>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</si>
  <si>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</si>
  <si>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</si>
  <si>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</si>
  <si>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</si>
  <si>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</si>
  <si>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</si>
  <si>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</si>
  <si>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</si>
  <si>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</si>
  <si>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</si>
  <si>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</si>
  <si>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</si>
  <si>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</si>
  <si>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</si>
  <si>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</si>
  <si>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</si>
  <si>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</si>
  <si>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</si>
  <si>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</si>
  <si>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</si>
  <si>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</si>
  <si>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</si>
  <si>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</si>
  <si>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</si>
  <si>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</si>
  <si>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</si>
  <si>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</si>
  <si>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</si>
  <si>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</si>
  <si>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</si>
  <si>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</si>
  <si>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</si>
  <si>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</si>
  <si>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</si>
  <si>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</si>
  <si>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</si>
  <si>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</si>
  <si>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</si>
  <si>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</si>
  <si>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</si>
  <si>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</si>
  <si>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</si>
  <si>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</si>
  <si>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</si>
  <si>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</si>
  <si>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</si>
  <si>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</si>
  <si>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</si>
  <si>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</si>
  <si>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</si>
  <si>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</si>
  <si>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</si>
  <si>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</si>
  <si>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</si>
  <si>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</si>
  <si>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</si>
  <si>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</si>
  <si>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</si>
  <si>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</si>
  <si>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</si>
  <si>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</si>
  <si>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</si>
  <si>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</si>
  <si>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</si>
  <si>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</si>
  <si>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</si>
  <si>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</si>
  <si>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</si>
  <si>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</si>
  <si>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</si>
  <si>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</si>
  <si>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</si>
  <si>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</si>
  <si>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</si>
  <si>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</si>
  <si>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</si>
  <si>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</si>
  <si>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</si>
  <si>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</si>
  <si>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</si>
  <si>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</si>
  <si>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</si>
  <si>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</si>
  <si>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</si>
  <si>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</si>
  <si>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</si>
  <si>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</si>
  <si>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</si>
  <si>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</si>
  <si>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</si>
  <si>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</si>
  <si>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</si>
  <si>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</si>
  <si>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</si>
  <si>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</si>
  <si>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</si>
  <si>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</si>
  <si>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</si>
  <si>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</si>
  <si>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</si>
  <si>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</si>
  <si>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</si>
  <si>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</si>
  <si>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</si>
  <si>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</si>
  <si>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</si>
  <si>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</si>
  <si>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</si>
  <si>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</si>
  <si>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</si>
  <si>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</si>
  <si>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</si>
  <si>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</si>
  <si>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</si>
  <si>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</si>
  <si>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</si>
  <si>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</si>
  <si>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</si>
  <si>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</si>
  <si>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</si>
  <si>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</si>
  <si>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</si>
  <si>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</si>
  <si>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</si>
  <si>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</si>
  <si>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</si>
  <si>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</si>
  <si>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</si>
  <si>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</si>
  <si>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</si>
  <si>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</si>
  <si>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</si>
  <si>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</si>
  <si>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</si>
  <si>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</si>
  <si>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</si>
  <si>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</si>
  <si>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</si>
  <si>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</si>
  <si>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</si>
  <si>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</si>
  <si>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</si>
  <si>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</si>
  <si>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</si>
  <si>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</si>
  <si>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</si>
  <si>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</si>
  <si>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</si>
  <si>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</si>
  <si>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</si>
  <si>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</si>
  <si>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</si>
  <si>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</si>
  <si>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</si>
  <si>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</si>
  <si>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</si>
  <si>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</si>
  <si>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</si>
  <si>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</si>
  <si>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</si>
  <si>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</si>
  <si>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</si>
  <si>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</si>
  <si>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</si>
  <si>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</si>
  <si>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</si>
  <si>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</si>
  <si>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</si>
  <si>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</si>
  <si>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</si>
  <si>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</si>
  <si>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</si>
  <si>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</si>
  <si>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</si>
  <si>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</si>
  <si>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</si>
  <si>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</si>
  <si>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</si>
  <si>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</si>
  <si>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</si>
  <si>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</si>
  <si>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</si>
  <si>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</si>
  <si>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</si>
  <si>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</si>
  <si>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</si>
  <si>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</si>
  <si>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</si>
  <si>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</si>
  <si>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</si>
  <si>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</si>
  <si>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</si>
  <si>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</si>
  <si>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</si>
  <si>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</si>
  <si>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</si>
  <si>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</si>
  <si>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</si>
  <si>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</si>
  <si>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</si>
  <si>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</si>
  <si>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</si>
  <si>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</si>
  <si>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</si>
  <si>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</si>
  <si>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</si>
  <si>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</si>
  <si>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</si>
  <si>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</si>
  <si>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</si>
  <si>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</si>
  <si>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</si>
  <si>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</si>
  <si>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</si>
  <si>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</si>
  <si>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</si>
  <si>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</si>
  <si>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</si>
  <si>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</si>
  <si>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</si>
  <si>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</si>
  <si>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</si>
  <si>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</si>
  <si>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</si>
  <si>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</si>
  <si>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</si>
  <si>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</si>
  <si>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</si>
  <si>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</si>
  <si>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</si>
  <si>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</si>
  <si>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</si>
  <si>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</si>
  <si>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</si>
  <si>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</si>
  <si>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</si>
  <si>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</si>
  <si>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</si>
  <si>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</si>
  <si>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</si>
  <si>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</si>
  <si>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</si>
  <si>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</si>
  <si>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</si>
  <si>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</si>
  <si>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</si>
  <si>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</si>
  <si>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</si>
  <si>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</si>
  <si>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</si>
  <si>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</si>
  <si>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</si>
  <si>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</si>
  <si>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</si>
  <si>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</si>
  <si>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</si>
  <si>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951 1301 9920090090 730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</si>
  <si>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</si>
  <si>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</si>
  <si>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</si>
  <si>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</si>
  <si>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</si>
  <si>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</si>
  <si>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</si>
  <si>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</si>
  <si>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</si>
  <si>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</si>
  <si>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952 1301 99 0 00 00000 000</t>
  </si>
  <si>
    <t>953 1301 99 2 00 00000 000</t>
  </si>
  <si>
    <t>954 1301 99 2 00 90090 000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</si>
  <si>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</si>
  <si>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</si>
  <si>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</si>
  <si>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</si>
  <si>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</si>
  <si>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</si>
  <si>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</si>
  <si>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</si>
  <si>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</si>
  <si>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000 1 13 02000 00 0000 130</t>
  </si>
  <si>
    <t>000 1 13 02000 10 0000 130</t>
  </si>
  <si>
    <t>000 1 13 02065 10 0000 130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</si>
  <si>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</si>
  <si>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</si>
  <si>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</si>
  <si>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</si>
  <si>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</si>
  <si>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</si>
  <si>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</si>
  <si>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</si>
  <si>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</si>
  <si>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</si>
  <si>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</si>
  <si>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</si>
  <si>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</si>
  <si>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</si>
  <si>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</si>
  <si>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</si>
  <si>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01.02.2017</t>
  </si>
  <si>
    <t xml:space="preserve"> на 1 февраля 2017 г.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</si>
  <si>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</si>
  <si>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</si>
  <si>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</si>
  <si>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</si>
  <si>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</si>
  <si>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</si>
  <si>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</si>
  <si>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</si>
  <si>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</si>
  <si>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951  0113  9990020220 850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</si>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</sst>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6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4" fontId="8" fillId="2" borderId="11" xfId="0" applyNumberFormat="1" applyFont="1" applyFill="1" applyBorder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showGridLines="0" tabSelected="1" view="pageBreakPreview" zoomScale="130" zoomScaleNormal="100" zoomScaleSheetLayoutView="130" workbookViewId="0">
      <selection activeCell="D9" sqref="D9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55" t="s">
        <v>205</v>
      </c>
      <c r="E3" s="156"/>
      <c r="F3" s="3" t="s">
        <v>14</v>
      </c>
    </row>
    <row r="4" spans="1:6" ht="12.75" customHeight="1">
      <c r="A4" s="4" t="s">
        <v>534</v>
      </c>
      <c r="B4" s="4"/>
      <c r="C4" s="4"/>
      <c r="D4" s="4"/>
      <c r="E4" s="4" t="s">
        <v>207</v>
      </c>
      <c r="F4" s="5" t="s">
        <v>533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57" t="s">
        <v>211</v>
      </c>
      <c r="B7" s="157"/>
      <c r="C7" s="157"/>
      <c r="D7" s="157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479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58" t="s">
        <v>110</v>
      </c>
      <c r="C16" s="159" t="s">
        <v>21</v>
      </c>
      <c r="D16" s="160">
        <f>D18+D56</f>
        <v>9941600</v>
      </c>
      <c r="E16" s="160">
        <f>E18+E56+E55</f>
        <v>272392.11</v>
      </c>
      <c r="F16" s="154">
        <f>D16-E16</f>
        <v>9669207.8900000006</v>
      </c>
    </row>
    <row r="17" spans="1:6" ht="11.25" customHeight="1">
      <c r="A17" s="75" t="s">
        <v>5</v>
      </c>
      <c r="B17" s="158"/>
      <c r="C17" s="159"/>
      <c r="D17" s="160"/>
      <c r="E17" s="160"/>
      <c r="F17" s="154"/>
    </row>
    <row r="18" spans="1:6" ht="12.75" customHeight="1">
      <c r="A18" s="68" t="s">
        <v>32</v>
      </c>
      <c r="B18" s="69" t="s">
        <v>110</v>
      </c>
      <c r="C18" s="70" t="s">
        <v>175</v>
      </c>
      <c r="D18" s="146">
        <f>D19+D29+D40++D50+D43</f>
        <v>8574100</v>
      </c>
      <c r="E18" s="146">
        <f>E19+E29+E40++E50+E43+E26+E47</f>
        <v>272392.11</v>
      </c>
      <c r="F18" s="147">
        <f>D18-E18</f>
        <v>8301707.8899999997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66422.89</v>
      </c>
      <c r="F19" s="72">
        <f t="shared" ref="F19:F42" si="0">D19-E19</f>
        <v>1346877.11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66422.89</v>
      </c>
      <c r="F20" s="72">
        <f t="shared" si="0"/>
        <v>1346877.11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66263.039999999994</v>
      </c>
      <c r="F21" s="72">
        <f t="shared" si="0"/>
        <v>1347036.96</v>
      </c>
    </row>
    <row r="22" spans="1:6" ht="0.7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/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159.85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57" hidden="1" customHeight="1">
      <c r="A25" s="62"/>
      <c r="B25" s="63" t="s">
        <v>110</v>
      </c>
      <c r="C25" s="64"/>
      <c r="D25" s="65"/>
      <c r="E25" s="65"/>
      <c r="F25" s="66">
        <f t="shared" si="0"/>
        <v>0</v>
      </c>
    </row>
    <row r="26" spans="1:6" ht="20.25" hidden="1" customHeight="1">
      <c r="A26" s="62" t="s">
        <v>113</v>
      </c>
      <c r="B26" s="63" t="s">
        <v>110</v>
      </c>
      <c r="C26" s="64" t="s">
        <v>512</v>
      </c>
      <c r="D26" s="65">
        <f>D27</f>
        <v>0</v>
      </c>
      <c r="E26" s="65">
        <f>E27</f>
        <v>0</v>
      </c>
      <c r="F26" s="66">
        <f>D26-E26</f>
        <v>0</v>
      </c>
    </row>
    <row r="27" spans="1:6" ht="21.75" hidden="1" customHeight="1">
      <c r="A27" s="62" t="s">
        <v>113</v>
      </c>
      <c r="B27" s="63" t="s">
        <v>110</v>
      </c>
      <c r="C27" s="64" t="s">
        <v>180</v>
      </c>
      <c r="D27" s="65">
        <f>D28</f>
        <v>0</v>
      </c>
      <c r="E27" s="65">
        <f>E28</f>
        <v>0</v>
      </c>
      <c r="F27" s="66">
        <f t="shared" ref="F27:F28" si="1">D27-E27</f>
        <v>0</v>
      </c>
    </row>
    <row r="28" spans="1:6" ht="14.25" hidden="1" customHeight="1">
      <c r="A28" s="62" t="s">
        <v>113</v>
      </c>
      <c r="B28" s="63" t="s">
        <v>110</v>
      </c>
      <c r="C28" s="64" t="s">
        <v>511</v>
      </c>
      <c r="D28" s="65">
        <v>0</v>
      </c>
      <c r="E28" s="67">
        <v>0</v>
      </c>
      <c r="F28" s="66">
        <f t="shared" si="1"/>
        <v>0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204863</v>
      </c>
      <c r="F29" s="72">
        <f t="shared" si="0"/>
        <v>6875837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1155.0899999999999</v>
      </c>
      <c r="F30" s="72">
        <f t="shared" si="0"/>
        <v>435144.91</v>
      </c>
    </row>
    <row r="31" spans="1:6" ht="35.25" customHeight="1">
      <c r="A31" s="68" t="s">
        <v>480</v>
      </c>
      <c r="B31" s="69" t="s">
        <v>110</v>
      </c>
      <c r="C31" s="70" t="s">
        <v>183</v>
      </c>
      <c r="D31" s="71">
        <v>436300</v>
      </c>
      <c r="E31" s="73">
        <v>1155.0899999999999</v>
      </c>
      <c r="F31" s="72">
        <f t="shared" si="0"/>
        <v>435144.91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203707.91</v>
      </c>
      <c r="F35" s="72">
        <f t="shared" si="0"/>
        <v>6440692.0899999999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172020</v>
      </c>
      <c r="F36" s="72">
        <f t="shared" si="0"/>
        <v>3425880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172020</v>
      </c>
      <c r="F37" s="72">
        <f t="shared" si="0"/>
        <v>3425880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31687.91</v>
      </c>
      <c r="F38" s="72">
        <f t="shared" si="0"/>
        <v>3014812.09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31687.91</v>
      </c>
      <c r="F39" s="72">
        <f t="shared" si="0"/>
        <v>3014812.09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706.22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706.22</v>
      </c>
      <c r="F44" s="76" t="s">
        <v>64</v>
      </c>
    </row>
    <row r="45" spans="1:6" ht="49.5" customHeight="1">
      <c r="A45" s="85" t="s">
        <v>476</v>
      </c>
      <c r="B45" s="69" t="s">
        <v>110</v>
      </c>
      <c r="C45" s="70" t="s">
        <v>474</v>
      </c>
      <c r="D45" s="71">
        <f>SUM(D46)</f>
        <v>20000</v>
      </c>
      <c r="E45" s="73">
        <f>E46</f>
        <v>706.22</v>
      </c>
      <c r="F45" s="76" t="s">
        <v>64</v>
      </c>
    </row>
    <row r="46" spans="1:6" ht="43.5" customHeight="1">
      <c r="A46" s="85" t="s">
        <v>477</v>
      </c>
      <c r="B46" s="69" t="s">
        <v>110</v>
      </c>
      <c r="C46" s="70" t="s">
        <v>475</v>
      </c>
      <c r="D46" s="71">
        <v>20000</v>
      </c>
      <c r="E46" s="73">
        <v>706.22</v>
      </c>
      <c r="F46" s="76" t="s">
        <v>64</v>
      </c>
    </row>
    <row r="47" spans="1:6" ht="32.25" hidden="1" customHeight="1">
      <c r="A47" s="62" t="s">
        <v>513</v>
      </c>
      <c r="B47" s="63" t="s">
        <v>110</v>
      </c>
      <c r="C47" s="64" t="s">
        <v>514</v>
      </c>
      <c r="D47" s="65">
        <f>D48</f>
        <v>0</v>
      </c>
      <c r="E47" s="67">
        <f>E48</f>
        <v>0</v>
      </c>
      <c r="F47" s="66">
        <f>D47-E47</f>
        <v>0</v>
      </c>
    </row>
    <row r="48" spans="1:6" ht="33.75" hidden="1" customHeight="1">
      <c r="A48" s="62" t="s">
        <v>513</v>
      </c>
      <c r="B48" s="63" t="s">
        <v>110</v>
      </c>
      <c r="C48" s="64" t="s">
        <v>515</v>
      </c>
      <c r="D48" s="65">
        <f>D49</f>
        <v>0</v>
      </c>
      <c r="E48" s="67">
        <f>E49</f>
        <v>0</v>
      </c>
      <c r="F48" s="66">
        <f t="shared" ref="F48:F49" si="2">D48-E48</f>
        <v>0</v>
      </c>
    </row>
    <row r="49" spans="1:6" ht="32.25" hidden="1" customHeight="1">
      <c r="A49" s="62" t="s">
        <v>513</v>
      </c>
      <c r="B49" s="63" t="s">
        <v>110</v>
      </c>
      <c r="C49" s="64" t="s">
        <v>516</v>
      </c>
      <c r="D49" s="65"/>
      <c r="E49" s="67"/>
      <c r="F49" s="66">
        <f t="shared" si="2"/>
        <v>0</v>
      </c>
    </row>
    <row r="50" spans="1:6" ht="10.5" customHeight="1">
      <c r="A50" s="68" t="s">
        <v>111</v>
      </c>
      <c r="B50" s="69" t="s">
        <v>110</v>
      </c>
      <c r="C50" s="70" t="s">
        <v>190</v>
      </c>
      <c r="D50" s="71">
        <f>D51+D53</f>
        <v>52400</v>
      </c>
      <c r="E50" s="71">
        <f>E51</f>
        <v>400</v>
      </c>
      <c r="F50" s="72">
        <f>D50-E50</f>
        <v>52000</v>
      </c>
    </row>
    <row r="51" spans="1:6" ht="36" customHeight="1">
      <c r="A51" s="68" t="s">
        <v>114</v>
      </c>
      <c r="B51" s="69" t="s">
        <v>110</v>
      </c>
      <c r="C51" s="70" t="s">
        <v>191</v>
      </c>
      <c r="D51" s="71">
        <f>D52</f>
        <v>50000</v>
      </c>
      <c r="E51" s="71">
        <f>E52</f>
        <v>400</v>
      </c>
      <c r="F51" s="80" t="s">
        <v>64</v>
      </c>
    </row>
    <row r="52" spans="1:6" ht="47.25" customHeight="1">
      <c r="A52" s="68" t="s">
        <v>481</v>
      </c>
      <c r="B52" s="69" t="s">
        <v>110</v>
      </c>
      <c r="C52" s="70" t="s">
        <v>192</v>
      </c>
      <c r="D52" s="71">
        <v>50000</v>
      </c>
      <c r="E52" s="71">
        <v>400</v>
      </c>
      <c r="F52" s="80" t="s">
        <v>64</v>
      </c>
    </row>
    <row r="53" spans="1:6" ht="24" customHeight="1">
      <c r="A53" s="68" t="s">
        <v>112</v>
      </c>
      <c r="B53" s="69" t="s">
        <v>110</v>
      </c>
      <c r="C53" s="70" t="s">
        <v>193</v>
      </c>
      <c r="D53" s="71">
        <f>D54</f>
        <v>2400</v>
      </c>
      <c r="E53" s="71"/>
      <c r="F53" s="72">
        <f>D53-E53</f>
        <v>2400</v>
      </c>
    </row>
    <row r="54" spans="1:6" ht="37.5" customHeight="1">
      <c r="A54" s="68" t="s">
        <v>482</v>
      </c>
      <c r="B54" s="69" t="s">
        <v>110</v>
      </c>
      <c r="C54" s="70" t="s">
        <v>194</v>
      </c>
      <c r="D54" s="71">
        <v>2400</v>
      </c>
      <c r="E54" s="73"/>
      <c r="F54" s="72">
        <f>D54-E54</f>
        <v>2400</v>
      </c>
    </row>
    <row r="55" spans="1:6" ht="20.25" customHeight="1">
      <c r="A55" s="68" t="s">
        <v>489</v>
      </c>
      <c r="B55" s="69"/>
      <c r="C55" s="70" t="s">
        <v>488</v>
      </c>
      <c r="D55" s="71">
        <v>0</v>
      </c>
      <c r="E55" s="73"/>
      <c r="F55" s="86">
        <f>D55-E55</f>
        <v>0</v>
      </c>
    </row>
    <row r="56" spans="1:6" ht="15" customHeight="1">
      <c r="A56" s="68" t="s">
        <v>42</v>
      </c>
      <c r="B56" s="69" t="s">
        <v>110</v>
      </c>
      <c r="C56" s="70" t="s">
        <v>195</v>
      </c>
      <c r="D56" s="146">
        <f>D57+D63</f>
        <v>1367500</v>
      </c>
      <c r="E56" s="146">
        <f>E57+E63</f>
        <v>0</v>
      </c>
      <c r="F56" s="146">
        <f>F57+F63</f>
        <v>1367500</v>
      </c>
    </row>
    <row r="57" spans="1:6" ht="36.75" customHeight="1">
      <c r="A57" s="68" t="s">
        <v>43</v>
      </c>
      <c r="B57" s="69" t="s">
        <v>110</v>
      </c>
      <c r="C57" s="70" t="s">
        <v>196</v>
      </c>
      <c r="D57" s="71">
        <f>D61+D58</f>
        <v>173500</v>
      </c>
      <c r="E57" s="71">
        <f>SUM(E58)+E63</f>
        <v>0</v>
      </c>
      <c r="F57" s="79">
        <f>D57-E57</f>
        <v>173500</v>
      </c>
    </row>
    <row r="58" spans="1:6" ht="24" customHeight="1">
      <c r="A58" s="68" t="s">
        <v>44</v>
      </c>
      <c r="B58" s="69" t="s">
        <v>110</v>
      </c>
      <c r="C58" s="70" t="s">
        <v>197</v>
      </c>
      <c r="D58" s="71">
        <f>D59</f>
        <v>200</v>
      </c>
      <c r="E58" s="71">
        <f>E59</f>
        <v>0</v>
      </c>
      <c r="F58" s="80">
        <f>D58-E58</f>
        <v>200</v>
      </c>
    </row>
    <row r="59" spans="1:6" ht="33" customHeight="1">
      <c r="A59" s="68" t="s">
        <v>46</v>
      </c>
      <c r="B59" s="69" t="s">
        <v>110</v>
      </c>
      <c r="C59" s="70" t="s">
        <v>198</v>
      </c>
      <c r="D59" s="71">
        <f>D60</f>
        <v>200</v>
      </c>
      <c r="E59" s="71">
        <f>E60</f>
        <v>0</v>
      </c>
      <c r="F59" s="142">
        <f t="shared" ref="F59:F60" si="3">D59-E59</f>
        <v>200</v>
      </c>
    </row>
    <row r="60" spans="1:6" ht="34.5" customHeight="1">
      <c r="A60" s="68" t="s">
        <v>483</v>
      </c>
      <c r="B60" s="69" t="s">
        <v>110</v>
      </c>
      <c r="C60" s="70" t="s">
        <v>199</v>
      </c>
      <c r="D60" s="71">
        <v>200</v>
      </c>
      <c r="E60" s="73"/>
      <c r="F60" s="142">
        <f t="shared" si="3"/>
        <v>200</v>
      </c>
    </row>
    <row r="61" spans="1:6" ht="33.75" customHeight="1">
      <c r="A61" s="68" t="s">
        <v>45</v>
      </c>
      <c r="B61" s="69" t="s">
        <v>110</v>
      </c>
      <c r="C61" s="70" t="s">
        <v>536</v>
      </c>
      <c r="D61" s="71">
        <f>D62</f>
        <v>173300</v>
      </c>
      <c r="E61" s="71">
        <f>E62</f>
        <v>0</v>
      </c>
      <c r="F61" s="89">
        <f t="shared" ref="F61:F62" si="4">D61-E61</f>
        <v>173300</v>
      </c>
    </row>
    <row r="62" spans="1:6" ht="36.75" customHeight="1">
      <c r="A62" s="68" t="s">
        <v>486</v>
      </c>
      <c r="B62" s="69" t="s">
        <v>110</v>
      </c>
      <c r="C62" s="70" t="s">
        <v>535</v>
      </c>
      <c r="D62" s="71">
        <v>173300</v>
      </c>
      <c r="E62" s="73"/>
      <c r="F62" s="89">
        <f t="shared" si="4"/>
        <v>173300</v>
      </c>
    </row>
    <row r="63" spans="1:6" ht="18" customHeight="1">
      <c r="A63" s="68" t="s">
        <v>47</v>
      </c>
      <c r="B63" s="69" t="s">
        <v>110</v>
      </c>
      <c r="C63" s="70" t="s">
        <v>200</v>
      </c>
      <c r="D63" s="71">
        <f>SUM(D64)</f>
        <v>1194000</v>
      </c>
      <c r="E63" s="71">
        <f>SUM(E64)</f>
        <v>0</v>
      </c>
      <c r="F63" s="81">
        <f>D63-E63</f>
        <v>1194000</v>
      </c>
    </row>
    <row r="64" spans="1:6" ht="25.5" customHeight="1">
      <c r="A64" s="68" t="s">
        <v>48</v>
      </c>
      <c r="B64" s="69" t="s">
        <v>110</v>
      </c>
      <c r="C64" s="70" t="s">
        <v>537</v>
      </c>
      <c r="D64" s="71">
        <f>SUM(D65)</f>
        <v>1194000</v>
      </c>
      <c r="E64" s="71">
        <f>SUM(E65)</f>
        <v>0</v>
      </c>
      <c r="F64" s="88">
        <f t="shared" ref="F64:F65" si="5">D64-E64</f>
        <v>1194000</v>
      </c>
    </row>
    <row r="65" spans="1:6" ht="25.5" customHeight="1">
      <c r="A65" s="68" t="s">
        <v>478</v>
      </c>
      <c r="B65" s="69" t="s">
        <v>110</v>
      </c>
      <c r="C65" s="70" t="s">
        <v>538</v>
      </c>
      <c r="D65" s="71">
        <v>1194000</v>
      </c>
      <c r="E65" s="71"/>
      <c r="F65" s="88">
        <f t="shared" si="5"/>
        <v>1194000</v>
      </c>
    </row>
    <row r="66" spans="1:6" ht="15.75" customHeight="1">
      <c r="A66" s="37"/>
      <c r="B66" s="22"/>
      <c r="C66" s="23"/>
      <c r="D66" s="24"/>
      <c r="E66" s="24"/>
      <c r="F66" s="23"/>
    </row>
    <row r="67" spans="1:6" ht="12.75" customHeight="1">
      <c r="A67" s="36"/>
      <c r="B67" s="35"/>
      <c r="C67" s="23"/>
      <c r="D67" s="23"/>
      <c r="E67" s="23"/>
      <c r="F67" s="23"/>
    </row>
    <row r="68" spans="1:6" ht="12.75" customHeight="1">
      <c r="A68" s="36"/>
      <c r="B68" s="35"/>
      <c r="C68" s="23"/>
      <c r="D68" s="23"/>
      <c r="E68" s="23"/>
      <c r="F68" s="23"/>
    </row>
    <row r="69" spans="1:6" ht="22.5" customHeight="1">
      <c r="A69" s="36"/>
      <c r="B69" s="35"/>
      <c r="C69" s="23"/>
      <c r="D69" s="23"/>
      <c r="E69" s="23"/>
      <c r="F69" s="23"/>
    </row>
    <row r="70" spans="1:6" ht="11.25" customHeight="1">
      <c r="C70" s="25"/>
      <c r="D70" s="24"/>
    </row>
    <row r="71" spans="1:6" ht="11.25" customHeight="1">
      <c r="C71" s="25"/>
      <c r="D71" s="24"/>
    </row>
    <row r="72" spans="1:6" ht="11.25" customHeight="1">
      <c r="C72" s="25"/>
      <c r="D72" s="24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23.25" customHeight="1"/>
    <row r="91" spans="1:4" ht="9.9499999999999993" customHeight="1"/>
    <row r="92" spans="1:4" ht="12.75" customHeight="1">
      <c r="A92" s="25"/>
      <c r="B92" s="25"/>
      <c r="C92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58"/>
  <sheetViews>
    <sheetView showGridLines="0" view="pageBreakPreview" zoomScale="110" zoomScaleNormal="100" zoomScaleSheetLayoutView="110" workbookViewId="0">
      <selection activeCell="C167" sqref="C167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39">
        <v>2</v>
      </c>
      <c r="C4" s="139">
        <v>3</v>
      </c>
      <c r="D4" s="139">
        <v>4</v>
      </c>
      <c r="E4" s="139">
        <v>5</v>
      </c>
      <c r="F4" s="103">
        <v>6</v>
      </c>
    </row>
    <row r="5" spans="1:6" ht="11.25" customHeight="1">
      <c r="A5" s="104" t="s">
        <v>70</v>
      </c>
      <c r="B5" s="162">
        <v>200</v>
      </c>
      <c r="C5" s="162" t="s">
        <v>21</v>
      </c>
      <c r="D5" s="163">
        <f>D8+D125+D143+D171+D195+D222+D231+D239+D252</f>
        <v>9941600</v>
      </c>
      <c r="E5" s="163">
        <f>E8+E125+E143+E171+E195+E222+E231+E239+E252</f>
        <v>214995.11</v>
      </c>
      <c r="F5" s="163">
        <f>F8+F125+F143+F166+F195+F222+F231+F239+F252</f>
        <v>9726604.8899999987</v>
      </c>
    </row>
    <row r="6" spans="1:6" ht="12.75">
      <c r="A6" s="61" t="s">
        <v>5</v>
      </c>
      <c r="B6" s="162"/>
      <c r="C6" s="162"/>
      <c r="D6" s="163"/>
      <c r="E6" s="163"/>
      <c r="F6" s="163"/>
    </row>
    <row r="7" spans="1:6" ht="19.5" customHeight="1">
      <c r="A7" s="105" t="s">
        <v>299</v>
      </c>
      <c r="B7" s="139">
        <v>200</v>
      </c>
      <c r="C7" s="139" t="s">
        <v>300</v>
      </c>
      <c r="D7" s="137">
        <f>D8+D125+D143+D171+D195+D222+D231+D239+D252</f>
        <v>9941600</v>
      </c>
      <c r="E7" s="137">
        <f>SUM(E8+E125+E143+E171+E195+E222+E231+E239+E252)</f>
        <v>214995.11</v>
      </c>
      <c r="F7" s="106">
        <f>D7-E7</f>
        <v>9726604.8900000006</v>
      </c>
    </row>
    <row r="8" spans="1:6" ht="18" customHeight="1">
      <c r="A8" s="104" t="s">
        <v>71</v>
      </c>
      <c r="B8" s="139">
        <v>200</v>
      </c>
      <c r="C8" s="139" t="s">
        <v>291</v>
      </c>
      <c r="D8" s="138">
        <f>SUM(D10+D54+D60+D66)</f>
        <v>4494500</v>
      </c>
      <c r="E8" s="138">
        <f>SUM(E10+E54+E60+E66)</f>
        <v>117229.67</v>
      </c>
      <c r="F8" s="107">
        <f t="shared" ref="F8" si="0">D8-E8</f>
        <v>4377270.33</v>
      </c>
    </row>
    <row r="9" spans="1:6" ht="12" hidden="1" customHeight="1">
      <c r="A9" s="108" t="s">
        <v>73</v>
      </c>
      <c r="B9" s="139">
        <v>200</v>
      </c>
      <c r="C9" s="139" t="s">
        <v>116</v>
      </c>
      <c r="D9" s="152"/>
      <c r="E9" s="152"/>
      <c r="F9" s="161">
        <f>D10-E10</f>
        <v>4090307.3</v>
      </c>
    </row>
    <row r="10" spans="1:6" ht="41.25" customHeight="1">
      <c r="A10" s="109" t="s">
        <v>74</v>
      </c>
      <c r="B10" s="139">
        <v>200</v>
      </c>
      <c r="C10" s="139" t="s">
        <v>292</v>
      </c>
      <c r="D10" s="152">
        <f>D12+D47</f>
        <v>4200000</v>
      </c>
      <c r="E10" s="152">
        <f>E12+E47</f>
        <v>109692.7</v>
      </c>
      <c r="F10" s="161"/>
    </row>
    <row r="11" spans="1:6" ht="27" customHeight="1">
      <c r="A11" s="61" t="s">
        <v>117</v>
      </c>
      <c r="B11" s="139">
        <v>200</v>
      </c>
      <c r="C11" s="139" t="s">
        <v>301</v>
      </c>
      <c r="D11" s="137">
        <f t="shared" ref="D11:E14" si="1">D12</f>
        <v>4199800</v>
      </c>
      <c r="E11" s="137">
        <f t="shared" si="1"/>
        <v>109692.7</v>
      </c>
      <c r="F11" s="106">
        <f t="shared" ref="F11:F16" si="2">D11-E11</f>
        <v>4090107.3</v>
      </c>
    </row>
    <row r="12" spans="1:6" ht="27.75" customHeight="1">
      <c r="A12" s="61" t="s">
        <v>118</v>
      </c>
      <c r="B12" s="139">
        <v>200</v>
      </c>
      <c r="C12" s="139" t="s">
        <v>302</v>
      </c>
      <c r="D12" s="137">
        <f>D16</f>
        <v>4199800</v>
      </c>
      <c r="E12" s="151">
        <f>E16</f>
        <v>109692.7</v>
      </c>
      <c r="F12" s="143">
        <f>SUM(F16)+F35</f>
        <v>4515314.5999999996</v>
      </c>
    </row>
    <row r="13" spans="1:6" ht="78" hidden="1" customHeight="1">
      <c r="A13" s="61" t="s">
        <v>147</v>
      </c>
      <c r="B13" s="139">
        <v>200</v>
      </c>
      <c r="C13" s="139" t="s">
        <v>119</v>
      </c>
      <c r="D13" s="137">
        <f t="shared" si="1"/>
        <v>3583500</v>
      </c>
      <c r="E13" s="137">
        <f t="shared" si="1"/>
        <v>95700</v>
      </c>
      <c r="F13" s="106">
        <f t="shared" si="2"/>
        <v>3487800</v>
      </c>
    </row>
    <row r="14" spans="1:6" ht="57.75" hidden="1" customHeight="1">
      <c r="A14" s="61" t="s">
        <v>121</v>
      </c>
      <c r="B14" s="139">
        <v>200</v>
      </c>
      <c r="C14" s="139" t="s">
        <v>120</v>
      </c>
      <c r="D14" s="137">
        <f t="shared" si="1"/>
        <v>3583500</v>
      </c>
      <c r="E14" s="137">
        <f t="shared" si="1"/>
        <v>95700</v>
      </c>
      <c r="F14" s="106">
        <f t="shared" si="2"/>
        <v>3487800</v>
      </c>
    </row>
    <row r="15" spans="1:6" ht="21" hidden="1" customHeight="1">
      <c r="A15" s="61" t="s">
        <v>104</v>
      </c>
      <c r="B15" s="139">
        <v>200</v>
      </c>
      <c r="C15" s="139" t="s">
        <v>122</v>
      </c>
      <c r="D15" s="137">
        <f>D19+D22</f>
        <v>3583500</v>
      </c>
      <c r="E15" s="137">
        <f>E19+E22</f>
        <v>95700</v>
      </c>
      <c r="F15" s="106">
        <f t="shared" si="2"/>
        <v>3487800</v>
      </c>
    </row>
    <row r="16" spans="1:6" ht="81" customHeight="1">
      <c r="A16" s="110" t="s">
        <v>303</v>
      </c>
      <c r="B16" s="139">
        <v>200</v>
      </c>
      <c r="C16" s="139" t="s">
        <v>293</v>
      </c>
      <c r="D16" s="137">
        <f>SUM(D17+D36)</f>
        <v>4199800</v>
      </c>
      <c r="E16" s="137">
        <f>SUM(E17+E36)</f>
        <v>109692.7</v>
      </c>
      <c r="F16" s="106">
        <f t="shared" si="2"/>
        <v>4090107.3</v>
      </c>
    </row>
    <row r="17" spans="1:6" ht="57.75" customHeight="1">
      <c r="A17" s="111" t="s">
        <v>336</v>
      </c>
      <c r="B17" s="139">
        <v>200</v>
      </c>
      <c r="C17" s="139" t="s">
        <v>337</v>
      </c>
      <c r="D17" s="137">
        <f>SUM(D18)</f>
        <v>3760600</v>
      </c>
      <c r="E17" s="137">
        <f>SUM(E18)</f>
        <v>95700</v>
      </c>
      <c r="F17" s="106">
        <f t="shared" ref="F17:F18" si="3">D17-E17</f>
        <v>3664900</v>
      </c>
    </row>
    <row r="18" spans="1:6" ht="32.25" customHeight="1">
      <c r="A18" s="112" t="s">
        <v>104</v>
      </c>
      <c r="B18" s="139">
        <v>200</v>
      </c>
      <c r="C18" s="139" t="s">
        <v>338</v>
      </c>
      <c r="D18" s="137">
        <f>SUM(D19+D21+D22)</f>
        <v>3760600</v>
      </c>
      <c r="E18" s="137">
        <f>SUM(E19+E21+E22)</f>
        <v>95700</v>
      </c>
      <c r="F18" s="106">
        <f t="shared" si="3"/>
        <v>3664900</v>
      </c>
    </row>
    <row r="19" spans="1:6" ht="19.5" customHeight="1">
      <c r="A19" s="61" t="s">
        <v>295</v>
      </c>
      <c r="B19" s="139">
        <v>200</v>
      </c>
      <c r="C19" s="139" t="s">
        <v>294</v>
      </c>
      <c r="D19" s="137">
        <v>2752300</v>
      </c>
      <c r="E19" s="137">
        <v>95700</v>
      </c>
      <c r="F19" s="161">
        <f t="shared" ref="F19" si="4">D19-E19</f>
        <v>2656600</v>
      </c>
    </row>
    <row r="20" spans="1:6" ht="19.5" hidden="1" customHeight="1">
      <c r="A20" s="61"/>
      <c r="B20" s="139"/>
      <c r="C20" s="139"/>
      <c r="D20" s="137"/>
      <c r="E20" s="137"/>
      <c r="F20" s="161"/>
    </row>
    <row r="21" spans="1:6" ht="27" customHeight="1">
      <c r="A21" s="61" t="s">
        <v>250</v>
      </c>
      <c r="B21" s="139">
        <v>200</v>
      </c>
      <c r="C21" s="139" t="s">
        <v>296</v>
      </c>
      <c r="D21" s="137">
        <v>177100</v>
      </c>
      <c r="E21" s="137"/>
      <c r="F21" s="106">
        <f t="shared" ref="F21:F22" si="5">D21-E21</f>
        <v>177100</v>
      </c>
    </row>
    <row r="22" spans="1:6" ht="39.75" customHeight="1">
      <c r="A22" s="113" t="s">
        <v>524</v>
      </c>
      <c r="B22" s="139">
        <v>200</v>
      </c>
      <c r="C22" s="139" t="s">
        <v>297</v>
      </c>
      <c r="D22" s="137">
        <v>831200</v>
      </c>
      <c r="E22" s="137"/>
      <c r="F22" s="106">
        <f t="shared" si="5"/>
        <v>831200</v>
      </c>
    </row>
    <row r="23" spans="1:6" ht="13.5" hidden="1" customHeight="1">
      <c r="A23" s="61" t="s">
        <v>73</v>
      </c>
      <c r="B23" s="139">
        <v>200</v>
      </c>
      <c r="C23" s="139" t="s">
        <v>123</v>
      </c>
      <c r="D23" s="137"/>
      <c r="E23" s="137" t="s">
        <v>64</v>
      </c>
      <c r="F23" s="161" t="e">
        <f t="shared" ref="F23" si="6">D23-E23</f>
        <v>#VALUE!</v>
      </c>
    </row>
    <row r="24" spans="1:6" ht="69.75" hidden="1" customHeight="1">
      <c r="A24" s="61" t="s">
        <v>148</v>
      </c>
      <c r="B24" s="139">
        <v>200</v>
      </c>
      <c r="C24" s="139" t="s">
        <v>124</v>
      </c>
      <c r="D24" s="137">
        <f>D25</f>
        <v>439200</v>
      </c>
      <c r="E24" s="137">
        <f>E25</f>
        <v>13992.7</v>
      </c>
      <c r="F24" s="161"/>
    </row>
    <row r="25" spans="1:6" ht="23.25" hidden="1" customHeight="1">
      <c r="A25" s="61" t="s">
        <v>99</v>
      </c>
      <c r="B25" s="139">
        <v>200</v>
      </c>
      <c r="C25" s="139" t="s">
        <v>125</v>
      </c>
      <c r="D25" s="137">
        <f>D26</f>
        <v>439200</v>
      </c>
      <c r="E25" s="137">
        <f>E26</f>
        <v>13992.7</v>
      </c>
      <c r="F25" s="161">
        <f t="shared" ref="F25" si="7">D25-E25</f>
        <v>425207.3</v>
      </c>
    </row>
    <row r="26" spans="1:6" ht="22.5" hidden="1" customHeight="1">
      <c r="A26" s="61" t="s">
        <v>100</v>
      </c>
      <c r="B26" s="139">
        <v>200</v>
      </c>
      <c r="C26" s="139" t="s">
        <v>137</v>
      </c>
      <c r="D26" s="137">
        <f>D27+D35</f>
        <v>439200</v>
      </c>
      <c r="E26" s="137">
        <f>E27+E35</f>
        <v>13992.7</v>
      </c>
      <c r="F26" s="161"/>
    </row>
    <row r="27" spans="1:6" ht="23.25" hidden="1" customHeight="1">
      <c r="A27" s="61" t="s">
        <v>126</v>
      </c>
      <c r="B27" s="139">
        <v>200</v>
      </c>
      <c r="C27" s="139" t="s">
        <v>127</v>
      </c>
      <c r="D27" s="137">
        <f>D29+D33</f>
        <v>0</v>
      </c>
      <c r="E27" s="137">
        <f>E29</f>
        <v>0</v>
      </c>
      <c r="F27" s="161">
        <f t="shared" ref="F27" si="8">D27-E27</f>
        <v>0</v>
      </c>
    </row>
    <row r="28" spans="1:6" ht="12" hidden="1" customHeight="1">
      <c r="A28" s="61" t="s">
        <v>72</v>
      </c>
      <c r="B28" s="139">
        <v>200</v>
      </c>
      <c r="C28" s="139" t="s">
        <v>128</v>
      </c>
      <c r="D28" s="137">
        <f>D29</f>
        <v>0</v>
      </c>
      <c r="E28" s="137">
        <f>E29</f>
        <v>0</v>
      </c>
      <c r="F28" s="161"/>
    </row>
    <row r="29" spans="1:6" ht="10.5" hidden="1" customHeight="1">
      <c r="A29" s="61" t="s">
        <v>75</v>
      </c>
      <c r="B29" s="139">
        <v>200</v>
      </c>
      <c r="C29" s="139" t="s">
        <v>129</v>
      </c>
      <c r="D29" s="137">
        <f>D30+D31+D32</f>
        <v>0</v>
      </c>
      <c r="E29" s="137">
        <f>E31+E32+E30</f>
        <v>0</v>
      </c>
      <c r="F29" s="161">
        <f t="shared" ref="F29" si="9">D29-E29</f>
        <v>0</v>
      </c>
    </row>
    <row r="30" spans="1:6" ht="12" hidden="1" customHeight="1">
      <c r="A30" s="61" t="s">
        <v>76</v>
      </c>
      <c r="B30" s="139">
        <v>200</v>
      </c>
      <c r="C30" s="139" t="s">
        <v>130</v>
      </c>
      <c r="D30" s="137"/>
      <c r="E30" s="137"/>
      <c r="F30" s="161"/>
    </row>
    <row r="31" spans="1:6" ht="12" hidden="1" customHeight="1">
      <c r="A31" s="61" t="s">
        <v>77</v>
      </c>
      <c r="B31" s="139">
        <v>200</v>
      </c>
      <c r="C31" s="139" t="s">
        <v>131</v>
      </c>
      <c r="D31" s="137"/>
      <c r="E31" s="137"/>
      <c r="F31" s="161">
        <f t="shared" ref="F31" si="10">D31-E31</f>
        <v>0</v>
      </c>
    </row>
    <row r="32" spans="1:6" ht="13.5" hidden="1" customHeight="1">
      <c r="A32" s="61" t="s">
        <v>78</v>
      </c>
      <c r="B32" s="139">
        <v>200</v>
      </c>
      <c r="C32" s="139" t="s">
        <v>133</v>
      </c>
      <c r="D32" s="137"/>
      <c r="E32" s="137"/>
      <c r="F32" s="161"/>
    </row>
    <row r="33" spans="1:6" ht="13.5" hidden="1" customHeight="1">
      <c r="A33" s="61" t="s">
        <v>80</v>
      </c>
      <c r="B33" s="139">
        <v>200</v>
      </c>
      <c r="C33" s="139" t="s">
        <v>134</v>
      </c>
      <c r="D33" s="137">
        <f>D34</f>
        <v>0</v>
      </c>
      <c r="E33" s="137" t="str">
        <f>E34</f>
        <v>-</v>
      </c>
      <c r="F33" s="161" t="e">
        <f t="shared" ref="F33" si="11">D33-E33</f>
        <v>#VALUE!</v>
      </c>
    </row>
    <row r="34" spans="1:6" ht="13.5" hidden="1" customHeight="1">
      <c r="A34" s="61" t="s">
        <v>81</v>
      </c>
      <c r="B34" s="139">
        <v>200</v>
      </c>
      <c r="C34" s="139" t="s">
        <v>135</v>
      </c>
      <c r="D34" s="137"/>
      <c r="E34" s="137" t="s">
        <v>64</v>
      </c>
      <c r="F34" s="161"/>
    </row>
    <row r="35" spans="1:6" ht="79.5" customHeight="1">
      <c r="A35" s="114" t="s">
        <v>304</v>
      </c>
      <c r="B35" s="139">
        <v>200</v>
      </c>
      <c r="C35" s="139" t="s">
        <v>298</v>
      </c>
      <c r="D35" s="137">
        <f t="shared" ref="D35:E37" si="12">SUM(D36)</f>
        <v>439200</v>
      </c>
      <c r="E35" s="137">
        <f t="shared" si="12"/>
        <v>13992.7</v>
      </c>
      <c r="F35" s="106">
        <f t="shared" ref="F35:F36" si="13">D35-E35</f>
        <v>425207.3</v>
      </c>
    </row>
    <row r="36" spans="1:6" ht="33.75" customHeight="1">
      <c r="A36" s="115" t="s">
        <v>339</v>
      </c>
      <c r="B36" s="139">
        <v>200</v>
      </c>
      <c r="C36" s="139" t="s">
        <v>340</v>
      </c>
      <c r="D36" s="137">
        <f t="shared" si="12"/>
        <v>439200</v>
      </c>
      <c r="E36" s="137">
        <f t="shared" si="12"/>
        <v>13992.7</v>
      </c>
      <c r="F36" s="106">
        <f t="shared" si="13"/>
        <v>425207.3</v>
      </c>
    </row>
    <row r="37" spans="1:6" ht="32.25" customHeight="1">
      <c r="A37" s="116" t="s">
        <v>318</v>
      </c>
      <c r="B37" s="139">
        <v>200</v>
      </c>
      <c r="C37" s="139" t="s">
        <v>525</v>
      </c>
      <c r="D37" s="137">
        <f t="shared" si="12"/>
        <v>439200</v>
      </c>
      <c r="E37" s="137">
        <f t="shared" si="12"/>
        <v>13992.7</v>
      </c>
      <c r="F37" s="106">
        <f t="shared" ref="F37:F38" si="14">D37-E37</f>
        <v>425207.3</v>
      </c>
    </row>
    <row r="38" spans="1:6" ht="32.25" customHeight="1">
      <c r="A38" s="61" t="s">
        <v>132</v>
      </c>
      <c r="B38" s="139">
        <v>200</v>
      </c>
      <c r="C38" s="139" t="s">
        <v>305</v>
      </c>
      <c r="D38" s="137">
        <v>439200</v>
      </c>
      <c r="E38" s="137">
        <v>13992.7</v>
      </c>
      <c r="F38" s="106">
        <f t="shared" si="14"/>
        <v>425207.3</v>
      </c>
    </row>
    <row r="39" spans="1:6" ht="17.25" hidden="1" customHeight="1">
      <c r="A39" s="61" t="s">
        <v>149</v>
      </c>
      <c r="B39" s="139">
        <v>200</v>
      </c>
      <c r="C39" s="139" t="s">
        <v>320</v>
      </c>
      <c r="D39" s="137">
        <v>390800</v>
      </c>
      <c r="E39" s="137">
        <v>102080.8</v>
      </c>
      <c r="F39" s="161">
        <f t="shared" ref="F39" si="15">D39-E39</f>
        <v>288719.2</v>
      </c>
    </row>
    <row r="40" spans="1:6" ht="17.25" hidden="1" customHeight="1">
      <c r="A40" s="61" t="s">
        <v>82</v>
      </c>
      <c r="B40" s="139">
        <v>200</v>
      </c>
      <c r="C40" s="139" t="s">
        <v>321</v>
      </c>
      <c r="D40" s="137">
        <v>390800</v>
      </c>
      <c r="E40" s="137">
        <v>102080.8</v>
      </c>
      <c r="F40" s="161"/>
    </row>
    <row r="41" spans="1:6" ht="17.25" hidden="1" customHeight="1">
      <c r="A41" s="61" t="s">
        <v>47</v>
      </c>
      <c r="B41" s="139">
        <v>200</v>
      </c>
      <c r="C41" s="139" t="s">
        <v>322</v>
      </c>
      <c r="D41" s="137">
        <v>390800</v>
      </c>
      <c r="E41" s="137">
        <v>102080.8</v>
      </c>
      <c r="F41" s="161">
        <f t="shared" ref="F41" si="16">D41-E41</f>
        <v>288719.2</v>
      </c>
    </row>
    <row r="42" spans="1:6" ht="17.25" hidden="1" customHeight="1">
      <c r="A42" s="61"/>
      <c r="B42" s="139">
        <v>200</v>
      </c>
      <c r="C42" s="139" t="s">
        <v>323</v>
      </c>
      <c r="D42" s="137">
        <v>390800</v>
      </c>
      <c r="E42" s="137">
        <v>102080.8</v>
      </c>
      <c r="F42" s="161"/>
    </row>
    <row r="43" spans="1:6" ht="17.25" hidden="1" customHeight="1">
      <c r="A43" s="61" t="s">
        <v>72</v>
      </c>
      <c r="B43" s="139">
        <v>200</v>
      </c>
      <c r="C43" s="139" t="s">
        <v>324</v>
      </c>
      <c r="D43" s="137">
        <v>390800</v>
      </c>
      <c r="E43" s="137">
        <v>102080.8</v>
      </c>
      <c r="F43" s="161">
        <f t="shared" ref="F43" si="17">D43-E43</f>
        <v>288719.2</v>
      </c>
    </row>
    <row r="44" spans="1:6" ht="17.25" hidden="1" customHeight="1">
      <c r="A44" s="61" t="s">
        <v>83</v>
      </c>
      <c r="B44" s="139">
        <v>200</v>
      </c>
      <c r="C44" s="139" t="s">
        <v>325</v>
      </c>
      <c r="D44" s="137">
        <v>390800</v>
      </c>
      <c r="E44" s="137">
        <v>102080.8</v>
      </c>
      <c r="F44" s="161"/>
    </row>
    <row r="45" spans="1:6" ht="27" hidden="1" customHeight="1">
      <c r="A45" s="117" t="s">
        <v>136</v>
      </c>
      <c r="B45" s="139">
        <v>200</v>
      </c>
      <c r="C45" s="139" t="s">
        <v>326</v>
      </c>
      <c r="D45" s="137">
        <v>390800</v>
      </c>
      <c r="E45" s="137">
        <v>102080.8</v>
      </c>
      <c r="F45" s="161">
        <f t="shared" ref="F45" si="18">D45-E45</f>
        <v>288719.2</v>
      </c>
    </row>
    <row r="46" spans="1:6" ht="27" customHeight="1">
      <c r="A46" s="118" t="s">
        <v>306</v>
      </c>
      <c r="B46" s="139">
        <v>200</v>
      </c>
      <c r="C46" s="139" t="s">
        <v>307</v>
      </c>
      <c r="D46" s="137">
        <f>SUM(D47)</f>
        <v>200</v>
      </c>
      <c r="E46" s="137">
        <f>SUM(E47)</f>
        <v>0</v>
      </c>
      <c r="F46" s="161"/>
    </row>
    <row r="47" spans="1:6" ht="17.25" customHeight="1">
      <c r="A47" s="118" t="s">
        <v>279</v>
      </c>
      <c r="B47" s="139">
        <v>200</v>
      </c>
      <c r="C47" s="139" t="s">
        <v>308</v>
      </c>
      <c r="D47" s="137">
        <f t="shared" ref="D47:E49" si="19">D48</f>
        <v>200</v>
      </c>
      <c r="E47" s="137">
        <f t="shared" si="19"/>
        <v>0</v>
      </c>
      <c r="F47" s="106">
        <f t="shared" ref="F47:F48" si="20">D47-E47</f>
        <v>200</v>
      </c>
    </row>
    <row r="48" spans="1:6" ht="100.5" customHeight="1">
      <c r="A48" s="110" t="s">
        <v>309</v>
      </c>
      <c r="B48" s="139">
        <v>200</v>
      </c>
      <c r="C48" s="139" t="s">
        <v>310</v>
      </c>
      <c r="D48" s="137">
        <f t="shared" si="19"/>
        <v>200</v>
      </c>
      <c r="E48" s="137">
        <f t="shared" si="19"/>
        <v>0</v>
      </c>
      <c r="F48" s="106">
        <f t="shared" si="20"/>
        <v>200</v>
      </c>
    </row>
    <row r="49" spans="1:6" ht="21.75" hidden="1" customHeight="1">
      <c r="A49" s="61" t="s">
        <v>99</v>
      </c>
      <c r="B49" s="139">
        <v>200</v>
      </c>
      <c r="C49" s="139" t="s">
        <v>311</v>
      </c>
      <c r="D49" s="137">
        <f t="shared" si="19"/>
        <v>200</v>
      </c>
      <c r="E49" s="137">
        <f t="shared" si="19"/>
        <v>0</v>
      </c>
      <c r="F49" s="161">
        <f t="shared" ref="F49" si="21">D49-E49</f>
        <v>200</v>
      </c>
    </row>
    <row r="50" spans="1:6" ht="6.75" hidden="1" customHeight="1">
      <c r="A50" s="61" t="s">
        <v>100</v>
      </c>
      <c r="B50" s="139">
        <v>200</v>
      </c>
      <c r="C50" s="139" t="s">
        <v>312</v>
      </c>
      <c r="D50" s="137">
        <f>D53</f>
        <v>200</v>
      </c>
      <c r="E50" s="137">
        <f>E53</f>
        <v>0</v>
      </c>
      <c r="F50" s="161"/>
    </row>
    <row r="51" spans="1:6" ht="31.5" customHeight="1">
      <c r="A51" s="115" t="s">
        <v>339</v>
      </c>
      <c r="B51" s="139">
        <v>200</v>
      </c>
      <c r="C51" s="139" t="s">
        <v>526</v>
      </c>
      <c r="D51" s="137">
        <f>SUM(D52)</f>
        <v>200</v>
      </c>
      <c r="E51" s="137">
        <f>SUM(E52)</f>
        <v>0</v>
      </c>
      <c r="F51" s="106">
        <f t="shared" ref="F51:F52" si="22">D51-E51</f>
        <v>200</v>
      </c>
    </row>
    <row r="52" spans="1:6" ht="30.75" customHeight="1">
      <c r="A52" s="116" t="s">
        <v>318</v>
      </c>
      <c r="B52" s="139">
        <v>200</v>
      </c>
      <c r="C52" s="139" t="s">
        <v>319</v>
      </c>
      <c r="D52" s="137">
        <f>SUM(D53)</f>
        <v>200</v>
      </c>
      <c r="E52" s="137">
        <f>SUM(E53)</f>
        <v>0</v>
      </c>
      <c r="F52" s="106">
        <f t="shared" si="22"/>
        <v>200</v>
      </c>
    </row>
    <row r="53" spans="1:6" ht="29.25" customHeight="1">
      <c r="A53" s="61" t="s">
        <v>132</v>
      </c>
      <c r="B53" s="139">
        <v>200</v>
      </c>
      <c r="C53" s="139" t="s">
        <v>313</v>
      </c>
      <c r="D53" s="137">
        <v>200</v>
      </c>
      <c r="E53" s="137"/>
      <c r="F53" s="106">
        <f t="shared" ref="F53:F54" si="23">D53-E53</f>
        <v>200</v>
      </c>
    </row>
    <row r="54" spans="1:6" ht="1.5" hidden="1" customHeight="1">
      <c r="A54" s="61" t="s">
        <v>105</v>
      </c>
      <c r="B54" s="139">
        <v>200</v>
      </c>
      <c r="C54" s="139" t="s">
        <v>314</v>
      </c>
      <c r="D54" s="137">
        <f t="shared" ref="D54:E58" si="24">SUM(D55)</f>
        <v>0</v>
      </c>
      <c r="E54" s="137">
        <f t="shared" si="24"/>
        <v>0</v>
      </c>
      <c r="F54" s="106">
        <f t="shared" si="23"/>
        <v>0</v>
      </c>
    </row>
    <row r="55" spans="1:6" ht="30.75" hidden="1" customHeight="1">
      <c r="A55" s="118" t="s">
        <v>306</v>
      </c>
      <c r="B55" s="139">
        <v>200</v>
      </c>
      <c r="C55" s="139" t="s">
        <v>315</v>
      </c>
      <c r="D55" s="137">
        <f t="shared" si="24"/>
        <v>0</v>
      </c>
      <c r="E55" s="137">
        <f t="shared" si="24"/>
        <v>0</v>
      </c>
      <c r="F55" s="106">
        <f t="shared" ref="F55:F56" si="25">D55-E55</f>
        <v>0</v>
      </c>
    </row>
    <row r="56" spans="1:6" ht="24" hidden="1" customHeight="1">
      <c r="A56" s="118" t="s">
        <v>279</v>
      </c>
      <c r="B56" s="139">
        <v>200</v>
      </c>
      <c r="C56" s="139" t="s">
        <v>316</v>
      </c>
      <c r="D56" s="137">
        <f t="shared" si="24"/>
        <v>0</v>
      </c>
      <c r="E56" s="137">
        <f t="shared" si="24"/>
        <v>0</v>
      </c>
      <c r="F56" s="106">
        <f t="shared" si="25"/>
        <v>0</v>
      </c>
    </row>
    <row r="57" spans="1:6" ht="55.5" hidden="1" customHeight="1">
      <c r="A57" s="119" t="s">
        <v>327</v>
      </c>
      <c r="B57" s="139">
        <v>200</v>
      </c>
      <c r="C57" s="139" t="s">
        <v>317</v>
      </c>
      <c r="D57" s="137">
        <f t="shared" si="24"/>
        <v>0</v>
      </c>
      <c r="E57" s="137">
        <f t="shared" si="24"/>
        <v>0</v>
      </c>
      <c r="F57" s="106">
        <f t="shared" ref="F57:F58" si="26">D57-E57</f>
        <v>0</v>
      </c>
    </row>
    <row r="58" spans="1:6" ht="23.25" hidden="1" customHeight="1">
      <c r="A58" s="116" t="s">
        <v>101</v>
      </c>
      <c r="B58" s="139">
        <v>200</v>
      </c>
      <c r="C58" s="139" t="s">
        <v>341</v>
      </c>
      <c r="D58" s="137">
        <f t="shared" si="24"/>
        <v>0</v>
      </c>
      <c r="E58" s="137">
        <f t="shared" si="24"/>
        <v>0</v>
      </c>
      <c r="F58" s="106">
        <f t="shared" si="26"/>
        <v>0</v>
      </c>
    </row>
    <row r="59" spans="1:6" ht="20.25" hidden="1" customHeight="1">
      <c r="A59" s="116" t="s">
        <v>328</v>
      </c>
      <c r="B59" s="139">
        <v>202</v>
      </c>
      <c r="C59" s="139" t="s">
        <v>509</v>
      </c>
      <c r="D59" s="137"/>
      <c r="E59" s="137"/>
      <c r="F59" s="106">
        <f t="shared" ref="F59:F60" si="27">D59-E59</f>
        <v>0</v>
      </c>
    </row>
    <row r="60" spans="1:6" ht="15.75" customHeight="1">
      <c r="A60" s="61" t="s">
        <v>84</v>
      </c>
      <c r="B60" s="139">
        <v>200</v>
      </c>
      <c r="C60" s="139" t="s">
        <v>329</v>
      </c>
      <c r="D60" s="152">
        <f t="shared" ref="D60:E64" si="28">SUM(D61)</f>
        <v>10000</v>
      </c>
      <c r="E60" s="152">
        <f t="shared" si="28"/>
        <v>0</v>
      </c>
      <c r="F60" s="106">
        <f t="shared" si="27"/>
        <v>10000</v>
      </c>
    </row>
    <row r="61" spans="1:6" ht="27.75" customHeight="1">
      <c r="A61" s="118" t="s">
        <v>306</v>
      </c>
      <c r="B61" s="139">
        <v>200</v>
      </c>
      <c r="C61" s="139" t="s">
        <v>330</v>
      </c>
      <c r="D61" s="137">
        <f t="shared" si="28"/>
        <v>10000</v>
      </c>
      <c r="E61" s="137">
        <f t="shared" si="28"/>
        <v>0</v>
      </c>
      <c r="F61" s="106">
        <f t="shared" ref="F61:F62" si="29">D61-E61</f>
        <v>10000</v>
      </c>
    </row>
    <row r="62" spans="1:6" ht="25.5" customHeight="1">
      <c r="A62" s="61" t="s">
        <v>140</v>
      </c>
      <c r="B62" s="139">
        <v>200</v>
      </c>
      <c r="C62" s="139" t="s">
        <v>331</v>
      </c>
      <c r="D62" s="137">
        <f t="shared" si="28"/>
        <v>10000</v>
      </c>
      <c r="E62" s="137">
        <f t="shared" si="28"/>
        <v>0</v>
      </c>
      <c r="F62" s="106">
        <f t="shared" si="29"/>
        <v>10000</v>
      </c>
    </row>
    <row r="63" spans="1:6" ht="54.75" customHeight="1">
      <c r="A63" s="61" t="s">
        <v>150</v>
      </c>
      <c r="B63" s="139">
        <v>200</v>
      </c>
      <c r="C63" s="139" t="s">
        <v>332</v>
      </c>
      <c r="D63" s="137">
        <f t="shared" si="28"/>
        <v>10000</v>
      </c>
      <c r="E63" s="137">
        <f t="shared" si="28"/>
        <v>0</v>
      </c>
      <c r="F63" s="106">
        <f t="shared" ref="F63:F64" si="30">D63-E63</f>
        <v>10000</v>
      </c>
    </row>
    <row r="64" spans="1:6" ht="20.25" customHeight="1">
      <c r="A64" s="116" t="s">
        <v>101</v>
      </c>
      <c r="B64" s="139">
        <v>200</v>
      </c>
      <c r="C64" s="139" t="s">
        <v>342</v>
      </c>
      <c r="D64" s="137">
        <f t="shared" si="28"/>
        <v>10000</v>
      </c>
      <c r="E64" s="137">
        <f t="shared" si="28"/>
        <v>0</v>
      </c>
      <c r="F64" s="106">
        <f t="shared" si="30"/>
        <v>10000</v>
      </c>
    </row>
    <row r="65" spans="1:6" ht="15.75" customHeight="1">
      <c r="A65" s="61" t="s">
        <v>103</v>
      </c>
      <c r="B65" s="139">
        <v>200</v>
      </c>
      <c r="C65" s="139" t="s">
        <v>333</v>
      </c>
      <c r="D65" s="137">
        <v>10000</v>
      </c>
      <c r="E65" s="137"/>
      <c r="F65" s="106">
        <f t="shared" ref="F65:F66" si="31">D65-E65</f>
        <v>10000</v>
      </c>
    </row>
    <row r="66" spans="1:6" ht="21.75" customHeight="1">
      <c r="A66" s="104" t="s">
        <v>85</v>
      </c>
      <c r="B66" s="139">
        <v>200</v>
      </c>
      <c r="C66" s="139" t="s">
        <v>334</v>
      </c>
      <c r="D66" s="138">
        <f>SUM(D67+D75+D98)</f>
        <v>284500</v>
      </c>
      <c r="E66" s="145">
        <f>SUM(E67+E75+E98)</f>
        <v>7536.97</v>
      </c>
      <c r="F66" s="107">
        <f t="shared" si="31"/>
        <v>276963.03000000003</v>
      </c>
    </row>
    <row r="67" spans="1:6" ht="28.5" customHeight="1">
      <c r="A67" s="113" t="s">
        <v>117</v>
      </c>
      <c r="B67" s="139">
        <v>200</v>
      </c>
      <c r="C67" s="139" t="s">
        <v>345</v>
      </c>
      <c r="D67" s="149">
        <f>SUM(D68)</f>
        <v>41800</v>
      </c>
      <c r="E67" s="149">
        <f>SUM(E68)</f>
        <v>0</v>
      </c>
      <c r="F67" s="150">
        <f t="shared" ref="F67:F68" si="32">D67-E67</f>
        <v>41800</v>
      </c>
    </row>
    <row r="68" spans="1:6" ht="27.75" customHeight="1">
      <c r="A68" s="109" t="s">
        <v>253</v>
      </c>
      <c r="B68" s="139">
        <v>200</v>
      </c>
      <c r="C68" s="139" t="s">
        <v>335</v>
      </c>
      <c r="D68" s="137">
        <f t="shared" ref="D68:E70" si="33">D69</f>
        <v>41800</v>
      </c>
      <c r="E68" s="137">
        <f t="shared" si="33"/>
        <v>0</v>
      </c>
      <c r="F68" s="106">
        <f t="shared" si="32"/>
        <v>41800</v>
      </c>
    </row>
    <row r="69" spans="1:6" ht="67.5" customHeight="1">
      <c r="A69" s="61" t="s">
        <v>158</v>
      </c>
      <c r="B69" s="139">
        <v>200</v>
      </c>
      <c r="C69" s="144" t="s">
        <v>539</v>
      </c>
      <c r="D69" s="137">
        <f t="shared" si="33"/>
        <v>41800</v>
      </c>
      <c r="E69" s="137">
        <f t="shared" si="33"/>
        <v>0</v>
      </c>
      <c r="F69" s="106">
        <f t="shared" ref="F69" si="34">D69-E69</f>
        <v>41800</v>
      </c>
    </row>
    <row r="70" spans="1:6" ht="24.75" customHeight="1">
      <c r="A70" s="61" t="s">
        <v>101</v>
      </c>
      <c r="B70" s="139">
        <v>200</v>
      </c>
      <c r="C70" s="144" t="s">
        <v>540</v>
      </c>
      <c r="D70" s="137">
        <f t="shared" si="33"/>
        <v>41800</v>
      </c>
      <c r="E70" s="137">
        <f t="shared" si="33"/>
        <v>0</v>
      </c>
      <c r="F70" s="106">
        <f t="shared" ref="F70:F71" si="35">D70-E70</f>
        <v>41800</v>
      </c>
    </row>
    <row r="71" spans="1:6" ht="19.5" customHeight="1">
      <c r="A71" s="82" t="s">
        <v>102</v>
      </c>
      <c r="B71" s="83">
        <v>200</v>
      </c>
      <c r="C71" s="144" t="s">
        <v>541</v>
      </c>
      <c r="D71" s="84">
        <f>D72+D73</f>
        <v>41800</v>
      </c>
      <c r="E71" s="84">
        <f>E72+E73</f>
        <v>0</v>
      </c>
      <c r="F71" s="106">
        <f t="shared" si="35"/>
        <v>41800</v>
      </c>
    </row>
    <row r="72" spans="1:6" ht="27" customHeight="1">
      <c r="A72" s="61" t="s">
        <v>215</v>
      </c>
      <c r="B72" s="139">
        <v>200</v>
      </c>
      <c r="C72" s="144" t="s">
        <v>542</v>
      </c>
      <c r="D72" s="84">
        <v>31800</v>
      </c>
      <c r="E72" s="120"/>
      <c r="F72" s="106">
        <f t="shared" ref="F72:F73" si="36">D72-E72</f>
        <v>31800</v>
      </c>
    </row>
    <row r="73" spans="1:6" ht="17.25" customHeight="1">
      <c r="A73" s="61" t="s">
        <v>343</v>
      </c>
      <c r="B73" s="139">
        <v>200</v>
      </c>
      <c r="C73" s="144" t="s">
        <v>543</v>
      </c>
      <c r="D73" s="137">
        <v>10000</v>
      </c>
      <c r="E73" s="137"/>
      <c r="F73" s="106">
        <f t="shared" si="36"/>
        <v>10000</v>
      </c>
    </row>
    <row r="74" spans="1:6" ht="21.75" hidden="1" customHeight="1">
      <c r="A74" s="61" t="s">
        <v>141</v>
      </c>
      <c r="B74" s="139">
        <v>200</v>
      </c>
      <c r="C74" s="139" t="s">
        <v>142</v>
      </c>
      <c r="D74" s="152">
        <f>D76+D81+D86</f>
        <v>116400</v>
      </c>
      <c r="E74" s="152">
        <f>E76+E81+E86</f>
        <v>7788</v>
      </c>
      <c r="F74" s="161">
        <f t="shared" ref="F74" si="37">D74-E74</f>
        <v>108612</v>
      </c>
    </row>
    <row r="75" spans="1:6" ht="29.25" customHeight="1">
      <c r="A75" s="110" t="s">
        <v>344</v>
      </c>
      <c r="B75" s="139">
        <v>200</v>
      </c>
      <c r="C75" s="139" t="s">
        <v>346</v>
      </c>
      <c r="D75" s="152">
        <f>SUM(D76+D81)+D90+D94</f>
        <v>132700</v>
      </c>
      <c r="E75" s="152">
        <f>E76+E81</f>
        <v>6688</v>
      </c>
      <c r="F75" s="161"/>
    </row>
    <row r="76" spans="1:6" ht="58.5" customHeight="1">
      <c r="A76" s="61" t="s">
        <v>247</v>
      </c>
      <c r="B76" s="139">
        <v>200</v>
      </c>
      <c r="C76" s="139" t="s">
        <v>347</v>
      </c>
      <c r="D76" s="137">
        <f t="shared" ref="D76:E79" si="38">D77</f>
        <v>20000</v>
      </c>
      <c r="E76" s="137">
        <f t="shared" si="38"/>
        <v>0</v>
      </c>
      <c r="F76" s="106">
        <f t="shared" ref="F76:F77" si="39">D76-E76</f>
        <v>20000</v>
      </c>
    </row>
    <row r="77" spans="1:6" ht="96.75" customHeight="1">
      <c r="A77" s="61" t="s">
        <v>275</v>
      </c>
      <c r="B77" s="139">
        <v>200</v>
      </c>
      <c r="C77" s="139" t="s">
        <v>348</v>
      </c>
      <c r="D77" s="137">
        <f t="shared" si="38"/>
        <v>20000</v>
      </c>
      <c r="E77" s="137">
        <f t="shared" si="38"/>
        <v>0</v>
      </c>
      <c r="F77" s="106">
        <f t="shared" si="39"/>
        <v>20000</v>
      </c>
    </row>
    <row r="78" spans="1:6" ht="24.75" customHeight="1">
      <c r="A78" s="61" t="s">
        <v>99</v>
      </c>
      <c r="B78" s="139">
        <v>200</v>
      </c>
      <c r="C78" s="139" t="s">
        <v>349</v>
      </c>
      <c r="D78" s="137">
        <f t="shared" si="38"/>
        <v>20000</v>
      </c>
      <c r="E78" s="137">
        <f t="shared" si="38"/>
        <v>0</v>
      </c>
      <c r="F78" s="106">
        <f t="shared" ref="F78:F79" si="40">D78-E78</f>
        <v>20000</v>
      </c>
    </row>
    <row r="79" spans="1:6" ht="27" customHeight="1">
      <c r="A79" s="61" t="s">
        <v>100</v>
      </c>
      <c r="B79" s="139">
        <v>200</v>
      </c>
      <c r="C79" s="139" t="s">
        <v>350</v>
      </c>
      <c r="D79" s="137">
        <f t="shared" si="38"/>
        <v>20000</v>
      </c>
      <c r="E79" s="137">
        <f t="shared" si="38"/>
        <v>0</v>
      </c>
      <c r="F79" s="106">
        <f t="shared" si="40"/>
        <v>20000</v>
      </c>
    </row>
    <row r="80" spans="1:6" ht="26.25" customHeight="1">
      <c r="A80" s="61" t="s">
        <v>132</v>
      </c>
      <c r="B80" s="139">
        <v>200</v>
      </c>
      <c r="C80" s="139" t="s">
        <v>351</v>
      </c>
      <c r="D80" s="137">
        <v>20000</v>
      </c>
      <c r="E80" s="137"/>
      <c r="F80" s="137">
        <f t="shared" ref="F80:F81" si="41">D80-E80</f>
        <v>20000</v>
      </c>
    </row>
    <row r="81" spans="1:6" ht="43.5" customHeight="1">
      <c r="A81" s="61" t="s">
        <v>143</v>
      </c>
      <c r="B81" s="139">
        <v>200</v>
      </c>
      <c r="C81" s="139" t="s">
        <v>352</v>
      </c>
      <c r="D81" s="137">
        <f>D82+D86</f>
        <v>83200</v>
      </c>
      <c r="E81" s="137">
        <f>E82+E86</f>
        <v>6688</v>
      </c>
      <c r="F81" s="137">
        <f t="shared" si="41"/>
        <v>76512</v>
      </c>
    </row>
    <row r="82" spans="1:6" ht="90.75" customHeight="1">
      <c r="A82" s="61" t="s">
        <v>527</v>
      </c>
      <c r="B82" s="139">
        <v>200</v>
      </c>
      <c r="C82" s="139" t="s">
        <v>353</v>
      </c>
      <c r="D82" s="137">
        <f t="shared" ref="D82:E84" si="42">SUM(D83)</f>
        <v>70000</v>
      </c>
      <c r="E82" s="137">
        <f t="shared" si="42"/>
        <v>5588</v>
      </c>
      <c r="F82" s="137">
        <f t="shared" ref="F82:F83" si="43">D82-E82</f>
        <v>64412</v>
      </c>
    </row>
    <row r="83" spans="1:6" ht="25.5" customHeight="1">
      <c r="A83" s="61" t="s">
        <v>99</v>
      </c>
      <c r="B83" s="139">
        <v>200</v>
      </c>
      <c r="C83" s="139" t="s">
        <v>354</v>
      </c>
      <c r="D83" s="137">
        <f t="shared" si="42"/>
        <v>70000</v>
      </c>
      <c r="E83" s="137">
        <f t="shared" si="42"/>
        <v>5588</v>
      </c>
      <c r="F83" s="137">
        <f t="shared" si="43"/>
        <v>64412</v>
      </c>
    </row>
    <row r="84" spans="1:6" ht="25.5" customHeight="1">
      <c r="A84" s="61" t="s">
        <v>100</v>
      </c>
      <c r="B84" s="139">
        <v>200</v>
      </c>
      <c r="C84" s="139" t="s">
        <v>355</v>
      </c>
      <c r="D84" s="137">
        <f t="shared" si="42"/>
        <v>70000</v>
      </c>
      <c r="E84" s="137">
        <f t="shared" si="42"/>
        <v>5588</v>
      </c>
      <c r="F84" s="106">
        <f t="shared" ref="F84:F85" si="44">D84-E84</f>
        <v>64412</v>
      </c>
    </row>
    <row r="85" spans="1:6" ht="30" customHeight="1">
      <c r="A85" s="61" t="s">
        <v>132</v>
      </c>
      <c r="B85" s="139">
        <v>200</v>
      </c>
      <c r="C85" s="139" t="s">
        <v>356</v>
      </c>
      <c r="D85" s="137">
        <v>70000</v>
      </c>
      <c r="E85" s="137">
        <v>5588</v>
      </c>
      <c r="F85" s="106">
        <f t="shared" si="44"/>
        <v>64412</v>
      </c>
    </row>
    <row r="86" spans="1:6" ht="70.5" customHeight="1">
      <c r="A86" s="61" t="s">
        <v>216</v>
      </c>
      <c r="B86" s="139">
        <v>200</v>
      </c>
      <c r="C86" s="139" t="s">
        <v>357</v>
      </c>
      <c r="D86" s="137">
        <f t="shared" ref="D86:E88" si="45">SUM(D87)</f>
        <v>13200</v>
      </c>
      <c r="E86" s="137">
        <f t="shared" si="45"/>
        <v>1100</v>
      </c>
      <c r="F86" s="137">
        <f t="shared" ref="F86:F87" si="46">D86-E86</f>
        <v>12100</v>
      </c>
    </row>
    <row r="87" spans="1:6" ht="27" customHeight="1">
      <c r="A87" s="61" t="s">
        <v>99</v>
      </c>
      <c r="B87" s="139">
        <v>200</v>
      </c>
      <c r="C87" s="139" t="s">
        <v>358</v>
      </c>
      <c r="D87" s="137">
        <f t="shared" si="45"/>
        <v>13200</v>
      </c>
      <c r="E87" s="137">
        <f t="shared" si="45"/>
        <v>1100</v>
      </c>
      <c r="F87" s="137">
        <f t="shared" si="46"/>
        <v>12100</v>
      </c>
    </row>
    <row r="88" spans="1:6" ht="27" customHeight="1">
      <c r="A88" s="61" t="s">
        <v>100</v>
      </c>
      <c r="B88" s="139">
        <v>200</v>
      </c>
      <c r="C88" s="139" t="s">
        <v>359</v>
      </c>
      <c r="D88" s="137">
        <f t="shared" si="45"/>
        <v>13200</v>
      </c>
      <c r="E88" s="137">
        <f t="shared" si="45"/>
        <v>1100</v>
      </c>
      <c r="F88" s="106">
        <f t="shared" ref="F88:F89" si="47">D88-E88</f>
        <v>12100</v>
      </c>
    </row>
    <row r="89" spans="1:6" ht="29.25" customHeight="1">
      <c r="A89" s="61" t="s">
        <v>132</v>
      </c>
      <c r="B89" s="139">
        <v>200</v>
      </c>
      <c r="C89" s="139" t="s">
        <v>360</v>
      </c>
      <c r="D89" s="137">
        <v>13200</v>
      </c>
      <c r="E89" s="137">
        <v>1100</v>
      </c>
      <c r="F89" s="121">
        <f t="shared" si="47"/>
        <v>12100</v>
      </c>
    </row>
    <row r="90" spans="1:6" ht="93" customHeight="1">
      <c r="A90" s="61" t="s">
        <v>545</v>
      </c>
      <c r="B90" s="153">
        <v>200</v>
      </c>
      <c r="C90" s="153" t="s">
        <v>546</v>
      </c>
      <c r="D90" s="152">
        <f>D91</f>
        <v>20800</v>
      </c>
      <c r="E90" s="152">
        <f t="shared" ref="E90:F90" si="48">E91</f>
        <v>0</v>
      </c>
      <c r="F90" s="152">
        <f t="shared" si="48"/>
        <v>0</v>
      </c>
    </row>
    <row r="91" spans="1:6" ht="29.25" customHeight="1">
      <c r="A91" s="61" t="s">
        <v>99</v>
      </c>
      <c r="B91" s="153">
        <v>200</v>
      </c>
      <c r="C91" s="153" t="s">
        <v>547</v>
      </c>
      <c r="D91" s="152">
        <f>D92</f>
        <v>20800</v>
      </c>
      <c r="E91" s="152">
        <f t="shared" ref="E91:F91" si="49">E92</f>
        <v>0</v>
      </c>
      <c r="F91" s="152">
        <f t="shared" si="49"/>
        <v>0</v>
      </c>
    </row>
    <row r="92" spans="1:6" ht="29.25" customHeight="1">
      <c r="A92" s="61" t="s">
        <v>100</v>
      </c>
      <c r="B92" s="153">
        <v>200</v>
      </c>
      <c r="C92" s="153" t="s">
        <v>548</v>
      </c>
      <c r="D92" s="152">
        <f>D93</f>
        <v>20800</v>
      </c>
      <c r="E92" s="152">
        <f t="shared" ref="E92:F92" si="50">E93</f>
        <v>0</v>
      </c>
      <c r="F92" s="152">
        <f t="shared" si="50"/>
        <v>0</v>
      </c>
    </row>
    <row r="93" spans="1:6" ht="29.25" customHeight="1">
      <c r="A93" s="61" t="s">
        <v>132</v>
      </c>
      <c r="B93" s="153">
        <v>200</v>
      </c>
      <c r="C93" s="153" t="s">
        <v>549</v>
      </c>
      <c r="D93" s="152">
        <v>20800</v>
      </c>
      <c r="E93" s="152">
        <v>0</v>
      </c>
      <c r="F93" s="121">
        <v>0</v>
      </c>
    </row>
    <row r="94" spans="1:6" ht="92.25" customHeight="1">
      <c r="A94" s="61" t="s">
        <v>554</v>
      </c>
      <c r="B94" s="153">
        <v>200</v>
      </c>
      <c r="C94" s="153" t="s">
        <v>550</v>
      </c>
      <c r="D94" s="152">
        <f>D95</f>
        <v>8700</v>
      </c>
      <c r="E94" s="152">
        <f t="shared" ref="E94:F94" si="51">E95</f>
        <v>0</v>
      </c>
      <c r="F94" s="152">
        <f t="shared" si="51"/>
        <v>0</v>
      </c>
    </row>
    <row r="95" spans="1:6" ht="29.25" customHeight="1">
      <c r="A95" s="61" t="s">
        <v>99</v>
      </c>
      <c r="B95" s="153">
        <v>200</v>
      </c>
      <c r="C95" s="153" t="s">
        <v>551</v>
      </c>
      <c r="D95" s="152">
        <f>D96</f>
        <v>8700</v>
      </c>
      <c r="E95" s="152">
        <f t="shared" ref="E95:F95" si="52">E96</f>
        <v>0</v>
      </c>
      <c r="F95" s="152">
        <f t="shared" si="52"/>
        <v>0</v>
      </c>
    </row>
    <row r="96" spans="1:6" ht="29.25" customHeight="1">
      <c r="A96" s="61" t="s">
        <v>100</v>
      </c>
      <c r="B96" s="153">
        <v>200</v>
      </c>
      <c r="C96" s="153" t="s">
        <v>552</v>
      </c>
      <c r="D96" s="152">
        <f>D97</f>
        <v>8700</v>
      </c>
      <c r="E96" s="152">
        <f t="shared" ref="E96:F96" si="53">E97</f>
        <v>0</v>
      </c>
      <c r="F96" s="152">
        <f t="shared" si="53"/>
        <v>0</v>
      </c>
    </row>
    <row r="97" spans="1:6" ht="29.25" customHeight="1">
      <c r="A97" s="61" t="s">
        <v>132</v>
      </c>
      <c r="B97" s="153">
        <v>200</v>
      </c>
      <c r="C97" s="153" t="s">
        <v>553</v>
      </c>
      <c r="D97" s="152">
        <v>8700</v>
      </c>
      <c r="E97" s="152">
        <v>0</v>
      </c>
      <c r="F97" s="121">
        <v>0</v>
      </c>
    </row>
    <row r="98" spans="1:6" ht="29.25" customHeight="1">
      <c r="A98" s="148" t="s">
        <v>306</v>
      </c>
      <c r="B98" s="139">
        <v>200</v>
      </c>
      <c r="C98" s="139" t="s">
        <v>361</v>
      </c>
      <c r="D98" s="149">
        <f>SUM(D99)</f>
        <v>110000</v>
      </c>
      <c r="E98" s="149">
        <f>SUM(E99)</f>
        <v>848.97</v>
      </c>
      <c r="F98" s="150">
        <f t="shared" ref="F98:F99" si="54">D98-E98</f>
        <v>109151.03</v>
      </c>
    </row>
    <row r="99" spans="1:6" ht="19.5" customHeight="1">
      <c r="A99" s="118" t="s">
        <v>279</v>
      </c>
      <c r="B99" s="139">
        <v>200</v>
      </c>
      <c r="C99" s="139" t="s">
        <v>362</v>
      </c>
      <c r="D99" s="137">
        <f>SUM(D100+D104+D121)</f>
        <v>110000</v>
      </c>
      <c r="E99" s="137">
        <f>SUM(E100+E104+E121)</f>
        <v>848.97</v>
      </c>
      <c r="F99" s="106">
        <f t="shared" si="54"/>
        <v>109151.03</v>
      </c>
    </row>
    <row r="100" spans="1:6" ht="56.25" customHeight="1">
      <c r="A100" s="61" t="s">
        <v>276</v>
      </c>
      <c r="B100" s="139">
        <v>200</v>
      </c>
      <c r="C100" s="139" t="s">
        <v>367</v>
      </c>
      <c r="D100" s="137">
        <f t="shared" ref="D100:E102" si="55">SUM(D101)</f>
        <v>10000</v>
      </c>
      <c r="E100" s="137">
        <f t="shared" si="55"/>
        <v>0</v>
      </c>
      <c r="F100" s="106">
        <f t="shared" ref="F100:F101" si="56">D100-E100</f>
        <v>10000</v>
      </c>
    </row>
    <row r="101" spans="1:6" ht="21.75" customHeight="1">
      <c r="A101" s="61" t="s">
        <v>101</v>
      </c>
      <c r="B101" s="139">
        <v>200</v>
      </c>
      <c r="C101" s="139" t="s">
        <v>368</v>
      </c>
      <c r="D101" s="137">
        <f t="shared" si="55"/>
        <v>10000</v>
      </c>
      <c r="E101" s="137">
        <f t="shared" si="55"/>
        <v>0</v>
      </c>
      <c r="F101" s="121">
        <f t="shared" si="56"/>
        <v>10000</v>
      </c>
    </row>
    <row r="102" spans="1:6" ht="21.75" customHeight="1">
      <c r="A102" s="82" t="s">
        <v>102</v>
      </c>
      <c r="B102" s="139">
        <v>200</v>
      </c>
      <c r="C102" s="139" t="s">
        <v>369</v>
      </c>
      <c r="D102" s="137">
        <f t="shared" si="55"/>
        <v>10000</v>
      </c>
      <c r="E102" s="137">
        <f t="shared" si="55"/>
        <v>0</v>
      </c>
      <c r="F102" s="121">
        <f t="shared" ref="F102:F103" si="57">D102-E102</f>
        <v>10000</v>
      </c>
    </row>
    <row r="103" spans="1:6" ht="16.5" customHeight="1">
      <c r="A103" s="61" t="s">
        <v>268</v>
      </c>
      <c r="B103" s="139">
        <v>200</v>
      </c>
      <c r="C103" s="139" t="s">
        <v>370</v>
      </c>
      <c r="D103" s="137">
        <v>10000</v>
      </c>
      <c r="E103" s="137"/>
      <c r="F103" s="121">
        <f t="shared" si="57"/>
        <v>10000</v>
      </c>
    </row>
    <row r="104" spans="1:6" ht="66.75" customHeight="1">
      <c r="A104" s="61" t="s">
        <v>271</v>
      </c>
      <c r="B104" s="139">
        <v>200</v>
      </c>
      <c r="C104" s="139" t="s">
        <v>363</v>
      </c>
      <c r="D104" s="137">
        <f t="shared" ref="D104:E105" si="58">D105</f>
        <v>100000</v>
      </c>
      <c r="E104" s="137">
        <f t="shared" si="58"/>
        <v>848.97</v>
      </c>
      <c r="F104" s="161">
        <f t="shared" ref="F104" si="59">D104-E104</f>
        <v>99151.03</v>
      </c>
    </row>
    <row r="105" spans="1:6" ht="22.5" hidden="1" customHeight="1">
      <c r="A105" s="61" t="s">
        <v>99</v>
      </c>
      <c r="B105" s="139">
        <v>200</v>
      </c>
      <c r="C105" s="139" t="s">
        <v>219</v>
      </c>
      <c r="D105" s="137">
        <f t="shared" si="58"/>
        <v>100000</v>
      </c>
      <c r="E105" s="137">
        <f t="shared" si="58"/>
        <v>848.97</v>
      </c>
      <c r="F105" s="161"/>
    </row>
    <row r="106" spans="1:6" ht="23.25" hidden="1" customHeight="1">
      <c r="A106" s="61" t="s">
        <v>100</v>
      </c>
      <c r="B106" s="139">
        <v>200</v>
      </c>
      <c r="C106" s="139" t="s">
        <v>220</v>
      </c>
      <c r="D106" s="137">
        <f>D109</f>
        <v>100000</v>
      </c>
      <c r="E106" s="137">
        <f>E109</f>
        <v>848.97</v>
      </c>
      <c r="F106" s="161">
        <f t="shared" ref="F106" si="60">D106-E106</f>
        <v>99151.03</v>
      </c>
    </row>
    <row r="107" spans="1:6" ht="26.25" customHeight="1">
      <c r="A107" s="61" t="s">
        <v>99</v>
      </c>
      <c r="B107" s="139">
        <v>200</v>
      </c>
      <c r="C107" s="139" t="s">
        <v>364</v>
      </c>
      <c r="D107" s="137">
        <f>SUM(D108)</f>
        <v>100000</v>
      </c>
      <c r="E107" s="137">
        <f>SUM(E108)</f>
        <v>848.97</v>
      </c>
      <c r="F107" s="161"/>
    </row>
    <row r="108" spans="1:6" ht="26.25" customHeight="1">
      <c r="A108" s="61" t="s">
        <v>100</v>
      </c>
      <c r="B108" s="139">
        <v>200</v>
      </c>
      <c r="C108" s="139" t="s">
        <v>365</v>
      </c>
      <c r="D108" s="137">
        <f>SUM(D109)</f>
        <v>100000</v>
      </c>
      <c r="E108" s="137">
        <f>SUM(E109)</f>
        <v>848.97</v>
      </c>
      <c r="F108" s="106">
        <f t="shared" ref="F108:F109" si="61">D108-E108</f>
        <v>99151.03</v>
      </c>
    </row>
    <row r="109" spans="1:6" ht="30" customHeight="1">
      <c r="A109" s="61" t="s">
        <v>132</v>
      </c>
      <c r="B109" s="139">
        <v>200</v>
      </c>
      <c r="C109" s="139" t="s">
        <v>366</v>
      </c>
      <c r="D109" s="137">
        <v>100000</v>
      </c>
      <c r="E109" s="137">
        <v>848.97</v>
      </c>
      <c r="F109" s="106">
        <f t="shared" si="61"/>
        <v>99151.03</v>
      </c>
    </row>
    <row r="110" spans="1:6" ht="90" hidden="1" customHeight="1">
      <c r="A110" s="61" t="s">
        <v>227</v>
      </c>
      <c r="B110" s="139">
        <v>200</v>
      </c>
      <c r="C110" s="139" t="s">
        <v>228</v>
      </c>
      <c r="D110" s="137"/>
      <c r="E110" s="137"/>
      <c r="F110" s="161">
        <f t="shared" ref="F110" si="62">D110-E110</f>
        <v>0</v>
      </c>
    </row>
    <row r="111" spans="1:6" ht="28.5" hidden="1" customHeight="1">
      <c r="A111" s="61" t="s">
        <v>132</v>
      </c>
      <c r="B111" s="139">
        <v>200</v>
      </c>
      <c r="C111" s="139" t="s">
        <v>229</v>
      </c>
      <c r="D111" s="137"/>
      <c r="E111" s="137"/>
      <c r="F111" s="161"/>
    </row>
    <row r="112" spans="1:6" ht="13.5" hidden="1" customHeight="1">
      <c r="A112" s="61" t="s">
        <v>72</v>
      </c>
      <c r="B112" s="139">
        <v>200</v>
      </c>
      <c r="C112" s="139" t="s">
        <v>230</v>
      </c>
      <c r="D112" s="137"/>
      <c r="E112" s="137"/>
      <c r="F112" s="161">
        <f t="shared" ref="F112" si="63">D112-E112</f>
        <v>0</v>
      </c>
    </row>
    <row r="113" spans="1:6" ht="14.25" hidden="1" customHeight="1">
      <c r="A113" s="61" t="s">
        <v>75</v>
      </c>
      <c r="B113" s="139">
        <v>200</v>
      </c>
      <c r="C113" s="139" t="s">
        <v>231</v>
      </c>
      <c r="D113" s="137"/>
      <c r="E113" s="137"/>
      <c r="F113" s="161"/>
    </row>
    <row r="114" spans="1:6" ht="14.25" hidden="1" customHeight="1">
      <c r="A114" s="61" t="s">
        <v>78</v>
      </c>
      <c r="B114" s="139">
        <v>200</v>
      </c>
      <c r="C114" s="139" t="s">
        <v>232</v>
      </c>
      <c r="D114" s="137"/>
      <c r="E114" s="137"/>
      <c r="F114" s="161">
        <f t="shared" ref="F114" si="64">D114-E114</f>
        <v>0</v>
      </c>
    </row>
    <row r="115" spans="1:6" ht="39" hidden="1" customHeight="1">
      <c r="A115" s="61" t="s">
        <v>245</v>
      </c>
      <c r="B115" s="139">
        <v>200</v>
      </c>
      <c r="C115" s="139" t="s">
        <v>221</v>
      </c>
      <c r="D115" s="137"/>
      <c r="E115" s="137"/>
      <c r="F115" s="161"/>
    </row>
    <row r="116" spans="1:6" ht="21" hidden="1" customHeight="1">
      <c r="A116" s="61" t="s">
        <v>99</v>
      </c>
      <c r="B116" s="139">
        <v>200</v>
      </c>
      <c r="C116" s="139" t="s">
        <v>225</v>
      </c>
      <c r="D116" s="137"/>
      <c r="E116" s="137"/>
      <c r="F116" s="161">
        <f t="shared" ref="F116" si="65">D116-E116</f>
        <v>0</v>
      </c>
    </row>
    <row r="117" spans="1:6" ht="23.25" hidden="1" customHeight="1">
      <c r="A117" s="61" t="s">
        <v>100</v>
      </c>
      <c r="B117" s="139">
        <v>200</v>
      </c>
      <c r="C117" s="139" t="s">
        <v>226</v>
      </c>
      <c r="D117" s="137"/>
      <c r="E117" s="137"/>
      <c r="F117" s="161"/>
    </row>
    <row r="118" spans="1:6" ht="27" hidden="1" customHeight="1">
      <c r="A118" s="61" t="s">
        <v>132</v>
      </c>
      <c r="B118" s="139">
        <v>200</v>
      </c>
      <c r="C118" s="139" t="s">
        <v>235</v>
      </c>
      <c r="D118" s="137"/>
      <c r="E118" s="137"/>
      <c r="F118" s="161">
        <f t="shared" ref="F118" si="66">D118-E118</f>
        <v>0</v>
      </c>
    </row>
    <row r="119" spans="1:6" ht="16.5" hidden="1" customHeight="1">
      <c r="A119" s="61" t="s">
        <v>72</v>
      </c>
      <c r="B119" s="139">
        <v>200</v>
      </c>
      <c r="C119" s="139" t="s">
        <v>234</v>
      </c>
      <c r="D119" s="137"/>
      <c r="E119" s="137"/>
      <c r="F119" s="161"/>
    </row>
    <row r="120" spans="1:6" ht="16.5" hidden="1" customHeight="1">
      <c r="A120" s="61" t="s">
        <v>79</v>
      </c>
      <c r="B120" s="139">
        <v>200</v>
      </c>
      <c r="C120" s="139" t="s">
        <v>233</v>
      </c>
      <c r="D120" s="137"/>
      <c r="E120" s="137"/>
      <c r="F120" s="161">
        <f t="shared" ref="F120" si="67">D120-E120</f>
        <v>0</v>
      </c>
    </row>
    <row r="121" spans="1:6" ht="40.5" hidden="1" customHeight="1">
      <c r="A121" s="61" t="s">
        <v>274</v>
      </c>
      <c r="B121" s="139">
        <v>200</v>
      </c>
      <c r="C121" s="144" t="s">
        <v>367</v>
      </c>
      <c r="D121" s="137"/>
      <c r="E121" s="137"/>
      <c r="F121" s="161"/>
    </row>
    <row r="122" spans="1:6" ht="22.5" hidden="1" customHeight="1">
      <c r="A122" s="61" t="s">
        <v>101</v>
      </c>
      <c r="B122" s="139">
        <v>200</v>
      </c>
      <c r="C122" s="144" t="s">
        <v>368</v>
      </c>
      <c r="D122" s="137"/>
      <c r="E122" s="137"/>
      <c r="F122" s="106">
        <f t="shared" ref="F122:F123" si="68">D122-E122</f>
        <v>0</v>
      </c>
    </row>
    <row r="123" spans="1:6" ht="20.25" hidden="1" customHeight="1">
      <c r="A123" s="82" t="s">
        <v>102</v>
      </c>
      <c r="B123" s="139">
        <v>200</v>
      </c>
      <c r="C123" s="144" t="s">
        <v>544</v>
      </c>
      <c r="D123" s="137"/>
      <c r="E123" s="137"/>
      <c r="F123" s="106">
        <f t="shared" si="68"/>
        <v>0</v>
      </c>
    </row>
    <row r="124" spans="1:6" ht="15.75" hidden="1" customHeight="1">
      <c r="A124" s="61" t="s">
        <v>273</v>
      </c>
      <c r="B124" s="139">
        <v>200</v>
      </c>
      <c r="C124" s="144" t="s">
        <v>370</v>
      </c>
      <c r="D124" s="137"/>
      <c r="E124" s="137"/>
      <c r="F124" s="106">
        <f t="shared" ref="F124" si="69">D124-E124</f>
        <v>0</v>
      </c>
    </row>
    <row r="125" spans="1:6" ht="18" customHeight="1">
      <c r="A125" s="104" t="s">
        <v>86</v>
      </c>
      <c r="B125" s="139">
        <v>200</v>
      </c>
      <c r="C125" s="139" t="s">
        <v>371</v>
      </c>
      <c r="D125" s="138">
        <f>D126</f>
        <v>173300</v>
      </c>
      <c r="E125" s="145">
        <f>E126</f>
        <v>0</v>
      </c>
      <c r="F125" s="122">
        <f>D125-E125</f>
        <v>173300</v>
      </c>
    </row>
    <row r="126" spans="1:6" ht="15.75" customHeight="1">
      <c r="A126" s="61" t="s">
        <v>144</v>
      </c>
      <c r="B126" s="139">
        <v>200</v>
      </c>
      <c r="C126" s="139" t="s">
        <v>372</v>
      </c>
      <c r="D126" s="137">
        <f>D128</f>
        <v>173300</v>
      </c>
      <c r="E126" s="137">
        <f t="shared" ref="D126:E129" si="70">E127</f>
        <v>0</v>
      </c>
      <c r="F126" s="161">
        <f t="shared" ref="F126" si="71">D126-E126</f>
        <v>173300</v>
      </c>
    </row>
    <row r="127" spans="1:6" ht="16.5" hidden="1" customHeight="1">
      <c r="A127" s="61" t="s">
        <v>138</v>
      </c>
      <c r="B127" s="139">
        <v>200</v>
      </c>
      <c r="C127" s="139" t="s">
        <v>145</v>
      </c>
      <c r="D127" s="137">
        <f>D129</f>
        <v>173300</v>
      </c>
      <c r="E127" s="137">
        <f>E129</f>
        <v>0</v>
      </c>
      <c r="F127" s="161"/>
    </row>
    <row r="128" spans="1:6" ht="25.5" customHeight="1">
      <c r="A128" s="118" t="s">
        <v>306</v>
      </c>
      <c r="B128" s="139">
        <v>200</v>
      </c>
      <c r="C128" s="139" t="s">
        <v>373</v>
      </c>
      <c r="D128" s="137">
        <f>SUM(D129)</f>
        <v>173300</v>
      </c>
      <c r="E128" s="137">
        <f>SUM(E129)</f>
        <v>0</v>
      </c>
      <c r="F128" s="106">
        <f t="shared" ref="F128:F129" si="72">D128-E128</f>
        <v>173300</v>
      </c>
    </row>
    <row r="129" spans="1:6" ht="15.75" customHeight="1">
      <c r="A129" s="118" t="s">
        <v>279</v>
      </c>
      <c r="B129" s="139">
        <v>200</v>
      </c>
      <c r="C129" s="139" t="s">
        <v>374</v>
      </c>
      <c r="D129" s="137">
        <f t="shared" si="70"/>
        <v>173300</v>
      </c>
      <c r="E129" s="137">
        <f t="shared" si="70"/>
        <v>0</v>
      </c>
      <c r="F129" s="106">
        <f t="shared" si="72"/>
        <v>173300</v>
      </c>
    </row>
    <row r="130" spans="1:6" ht="51.75" customHeight="1">
      <c r="A130" s="123" t="s">
        <v>277</v>
      </c>
      <c r="B130" s="139">
        <v>200</v>
      </c>
      <c r="C130" s="139" t="s">
        <v>375</v>
      </c>
      <c r="D130" s="137">
        <f>SUM(D131+D135)</f>
        <v>173300</v>
      </c>
      <c r="E130" s="137">
        <f>SUM(E131+E135)</f>
        <v>0</v>
      </c>
      <c r="F130" s="137">
        <f t="shared" ref="F130:F131" si="73">D130-E130</f>
        <v>173300</v>
      </c>
    </row>
    <row r="131" spans="1:6" ht="48.75" customHeight="1">
      <c r="A131" s="111" t="s">
        <v>336</v>
      </c>
      <c r="B131" s="139">
        <v>200</v>
      </c>
      <c r="C131" s="139" t="s">
        <v>376</v>
      </c>
      <c r="D131" s="137">
        <f>SUM(D132)</f>
        <v>161300</v>
      </c>
      <c r="E131" s="137">
        <f>SUM(E132)</f>
        <v>0</v>
      </c>
      <c r="F131" s="137">
        <f t="shared" si="73"/>
        <v>161300</v>
      </c>
    </row>
    <row r="132" spans="1:6" ht="28.5" customHeight="1">
      <c r="A132" s="112" t="s">
        <v>104</v>
      </c>
      <c r="B132" s="139">
        <v>200</v>
      </c>
      <c r="C132" s="139" t="s">
        <v>377</v>
      </c>
      <c r="D132" s="137">
        <f>SUM(D133+D134)</f>
        <v>161300</v>
      </c>
      <c r="E132" s="137">
        <f>SUM(E133+E134)</f>
        <v>0</v>
      </c>
      <c r="F132" s="106">
        <f t="shared" ref="F132:F133" si="74">D132-E132</f>
        <v>161300</v>
      </c>
    </row>
    <row r="133" spans="1:6" ht="21" customHeight="1">
      <c r="A133" s="61" t="s">
        <v>295</v>
      </c>
      <c r="B133" s="139">
        <v>200</v>
      </c>
      <c r="C133" s="139" t="s">
        <v>378</v>
      </c>
      <c r="D133" s="137">
        <v>123900</v>
      </c>
      <c r="E133" s="137"/>
      <c r="F133" s="106">
        <f t="shared" si="74"/>
        <v>123900</v>
      </c>
    </row>
    <row r="134" spans="1:6" ht="42" customHeight="1">
      <c r="A134" s="113" t="s">
        <v>524</v>
      </c>
      <c r="B134" s="139">
        <v>200</v>
      </c>
      <c r="C134" s="139" t="s">
        <v>379</v>
      </c>
      <c r="D134" s="137">
        <v>37400</v>
      </c>
      <c r="E134" s="137"/>
      <c r="F134" s="106">
        <f t="shared" ref="F134:F135" si="75">D134-E134</f>
        <v>37400</v>
      </c>
    </row>
    <row r="135" spans="1:6" ht="26.25" customHeight="1">
      <c r="A135" s="61" t="s">
        <v>99</v>
      </c>
      <c r="B135" s="139">
        <v>200</v>
      </c>
      <c r="C135" s="139" t="s">
        <v>380</v>
      </c>
      <c r="D135" s="137">
        <f>D136</f>
        <v>12000</v>
      </c>
      <c r="E135" s="143">
        <f>E136</f>
        <v>0</v>
      </c>
      <c r="F135" s="121">
        <f t="shared" si="75"/>
        <v>12000</v>
      </c>
    </row>
    <row r="136" spans="1:6" ht="27" customHeight="1">
      <c r="A136" s="61" t="s">
        <v>100</v>
      </c>
      <c r="B136" s="139">
        <v>200</v>
      </c>
      <c r="C136" s="139" t="s">
        <v>381</v>
      </c>
      <c r="D136" s="137">
        <f>SUM(D142)</f>
        <v>12000</v>
      </c>
      <c r="E136" s="137">
        <f>E142</f>
        <v>0</v>
      </c>
      <c r="F136" s="161">
        <f t="shared" ref="F136" si="76">D136-E136</f>
        <v>12000</v>
      </c>
    </row>
    <row r="137" spans="1:6" ht="22.5" hidden="1" customHeight="1">
      <c r="A137" s="61" t="s">
        <v>99</v>
      </c>
      <c r="B137" s="139">
        <v>200</v>
      </c>
      <c r="C137" s="139" t="s">
        <v>146</v>
      </c>
      <c r="D137" s="137">
        <f>D138</f>
        <v>0</v>
      </c>
      <c r="E137" s="137" t="s">
        <v>64</v>
      </c>
      <c r="F137" s="161"/>
    </row>
    <row r="138" spans="1:6" ht="21" hidden="1" customHeight="1">
      <c r="A138" s="61" t="s">
        <v>100</v>
      </c>
      <c r="B138" s="139">
        <v>200</v>
      </c>
      <c r="C138" s="139" t="s">
        <v>151</v>
      </c>
      <c r="D138" s="137">
        <f>D139</f>
        <v>0</v>
      </c>
      <c r="E138" s="137" t="s">
        <v>64</v>
      </c>
      <c r="F138" s="161" t="e">
        <f t="shared" ref="F138" si="77">D138-E138</f>
        <v>#VALUE!</v>
      </c>
    </row>
    <row r="139" spans="1:6" ht="26.25" hidden="1" customHeight="1">
      <c r="A139" s="61" t="s">
        <v>132</v>
      </c>
      <c r="B139" s="139">
        <v>200</v>
      </c>
      <c r="C139" s="139" t="s">
        <v>152</v>
      </c>
      <c r="D139" s="137"/>
      <c r="E139" s="137"/>
      <c r="F139" s="161"/>
    </row>
    <row r="140" spans="1:6" ht="18" hidden="1" customHeight="1">
      <c r="A140" s="61" t="s">
        <v>80</v>
      </c>
      <c r="B140" s="139">
        <v>200</v>
      </c>
      <c r="C140" s="139" t="s">
        <v>153</v>
      </c>
      <c r="D140" s="137"/>
      <c r="E140" s="137"/>
      <c r="F140" s="161">
        <f t="shared" ref="F140" si="78">D140-E140</f>
        <v>0</v>
      </c>
    </row>
    <row r="141" spans="1:6" ht="18" hidden="1" customHeight="1">
      <c r="A141" s="61" t="s">
        <v>81</v>
      </c>
      <c r="B141" s="139">
        <v>200</v>
      </c>
      <c r="C141" s="139" t="s">
        <v>154</v>
      </c>
      <c r="D141" s="137"/>
      <c r="E141" s="137"/>
      <c r="F141" s="161"/>
    </row>
    <row r="142" spans="1:6" ht="32.25" customHeight="1">
      <c r="A142" s="61" t="s">
        <v>132</v>
      </c>
      <c r="B142" s="139">
        <v>200</v>
      </c>
      <c r="C142" s="139" t="s">
        <v>382</v>
      </c>
      <c r="D142" s="137">
        <v>12000</v>
      </c>
      <c r="E142" s="137">
        <v>0</v>
      </c>
      <c r="F142" s="106">
        <f t="shared" ref="F142:F143" si="79">D142-E142</f>
        <v>12000</v>
      </c>
    </row>
    <row r="143" spans="1:6" ht="27" customHeight="1">
      <c r="A143" s="104" t="s">
        <v>87</v>
      </c>
      <c r="B143" s="139">
        <v>200</v>
      </c>
      <c r="C143" s="139" t="s">
        <v>383</v>
      </c>
      <c r="D143" s="138">
        <f>D144</f>
        <v>101000</v>
      </c>
      <c r="E143" s="145">
        <f>E144</f>
        <v>0</v>
      </c>
      <c r="F143" s="107">
        <f t="shared" si="79"/>
        <v>101000</v>
      </c>
    </row>
    <row r="144" spans="1:6" ht="29.25" customHeight="1">
      <c r="A144" s="61" t="s">
        <v>88</v>
      </c>
      <c r="B144" s="139">
        <v>200</v>
      </c>
      <c r="C144" s="139" t="s">
        <v>384</v>
      </c>
      <c r="D144" s="137">
        <f>D145</f>
        <v>101000</v>
      </c>
      <c r="E144" s="143">
        <f>E145</f>
        <v>0</v>
      </c>
      <c r="F144" s="106">
        <f t="shared" ref="F144:F145" si="80">D144-E144</f>
        <v>101000</v>
      </c>
    </row>
    <row r="145" spans="1:6" ht="57" customHeight="1">
      <c r="A145" s="61" t="s">
        <v>155</v>
      </c>
      <c r="B145" s="139">
        <v>200</v>
      </c>
      <c r="C145" s="139" t="s">
        <v>385</v>
      </c>
      <c r="D145" s="137">
        <f>D147+D151+D167</f>
        <v>101000</v>
      </c>
      <c r="E145" s="143">
        <f>E147+E151+E167</f>
        <v>0</v>
      </c>
      <c r="F145" s="106">
        <f t="shared" si="80"/>
        <v>101000</v>
      </c>
    </row>
    <row r="146" spans="1:6" ht="16.5" customHeight="1">
      <c r="A146" s="61" t="s">
        <v>156</v>
      </c>
      <c r="B146" s="139">
        <v>200</v>
      </c>
      <c r="C146" s="139" t="s">
        <v>386</v>
      </c>
      <c r="D146" s="137">
        <f t="shared" ref="D146:E146" si="81">D147</f>
        <v>86000</v>
      </c>
      <c r="E146" s="137">
        <f t="shared" si="81"/>
        <v>0</v>
      </c>
      <c r="F146" s="106">
        <f t="shared" ref="F146:F147" si="82">D146-E146</f>
        <v>86000</v>
      </c>
    </row>
    <row r="147" spans="1:6" ht="93.75" customHeight="1">
      <c r="A147" s="61" t="s">
        <v>157</v>
      </c>
      <c r="B147" s="139">
        <v>200</v>
      </c>
      <c r="C147" s="139" t="s">
        <v>387</v>
      </c>
      <c r="D147" s="137">
        <f t="shared" ref="D147:E149" si="83">SUM(D148)</f>
        <v>86000</v>
      </c>
      <c r="E147" s="137">
        <f t="shared" si="83"/>
        <v>0</v>
      </c>
      <c r="F147" s="106">
        <f t="shared" si="82"/>
        <v>86000</v>
      </c>
    </row>
    <row r="148" spans="1:6" ht="30" customHeight="1">
      <c r="A148" s="61" t="s">
        <v>99</v>
      </c>
      <c r="B148" s="139">
        <v>200</v>
      </c>
      <c r="C148" s="139" t="s">
        <v>388</v>
      </c>
      <c r="D148" s="137">
        <f t="shared" si="83"/>
        <v>86000</v>
      </c>
      <c r="E148" s="137">
        <f t="shared" si="83"/>
        <v>0</v>
      </c>
      <c r="F148" s="106">
        <f t="shared" ref="F148:F149" si="84">D148-E148</f>
        <v>86000</v>
      </c>
    </row>
    <row r="149" spans="1:6" ht="29.25" customHeight="1">
      <c r="A149" s="61" t="s">
        <v>100</v>
      </c>
      <c r="B149" s="139">
        <v>200</v>
      </c>
      <c r="C149" s="139" t="s">
        <v>389</v>
      </c>
      <c r="D149" s="137">
        <f t="shared" si="83"/>
        <v>86000</v>
      </c>
      <c r="E149" s="137">
        <f t="shared" si="83"/>
        <v>0</v>
      </c>
      <c r="F149" s="106">
        <f t="shared" si="84"/>
        <v>86000</v>
      </c>
    </row>
    <row r="150" spans="1:6" ht="29.25" customHeight="1">
      <c r="A150" s="61" t="s">
        <v>132</v>
      </c>
      <c r="B150" s="139">
        <v>200</v>
      </c>
      <c r="C150" s="139" t="s">
        <v>390</v>
      </c>
      <c r="D150" s="137">
        <v>86000</v>
      </c>
      <c r="E150" s="137"/>
      <c r="F150" s="106">
        <f t="shared" ref="F150" si="85">D150-E150</f>
        <v>86000</v>
      </c>
    </row>
    <row r="151" spans="1:6" ht="24" customHeight="1">
      <c r="A151" s="61" t="s">
        <v>159</v>
      </c>
      <c r="B151" s="139">
        <v>200</v>
      </c>
      <c r="C151" s="139" t="s">
        <v>391</v>
      </c>
      <c r="D151" s="137">
        <f t="shared" ref="D151:E154" si="86">D152</f>
        <v>14000</v>
      </c>
      <c r="E151" s="137">
        <f t="shared" si="86"/>
        <v>0</v>
      </c>
      <c r="F151" s="106">
        <f t="shared" ref="F151" si="87">D151-E151</f>
        <v>14000</v>
      </c>
    </row>
    <row r="152" spans="1:6" ht="83.25" customHeight="1">
      <c r="A152" s="61" t="s">
        <v>278</v>
      </c>
      <c r="B152" s="139">
        <v>200</v>
      </c>
      <c r="C152" s="139" t="s">
        <v>392</v>
      </c>
      <c r="D152" s="137">
        <f t="shared" si="86"/>
        <v>14000</v>
      </c>
      <c r="E152" s="137">
        <f t="shared" si="86"/>
        <v>0</v>
      </c>
      <c r="F152" s="106">
        <f t="shared" ref="F152" si="88">D152-E152</f>
        <v>14000</v>
      </c>
    </row>
    <row r="153" spans="1:6" ht="28.5" customHeight="1">
      <c r="A153" s="61" t="s">
        <v>99</v>
      </c>
      <c r="B153" s="139">
        <v>200</v>
      </c>
      <c r="C153" s="139" t="s">
        <v>393</v>
      </c>
      <c r="D153" s="137">
        <f t="shared" si="86"/>
        <v>14000</v>
      </c>
      <c r="E153" s="137">
        <f t="shared" si="86"/>
        <v>0</v>
      </c>
      <c r="F153" s="124"/>
    </row>
    <row r="154" spans="1:6" ht="29.25" customHeight="1">
      <c r="A154" s="61" t="s">
        <v>100</v>
      </c>
      <c r="B154" s="139">
        <v>200</v>
      </c>
      <c r="C154" s="139" t="s">
        <v>394</v>
      </c>
      <c r="D154" s="137">
        <f t="shared" si="86"/>
        <v>14000</v>
      </c>
      <c r="E154" s="137">
        <f t="shared" si="86"/>
        <v>0</v>
      </c>
      <c r="F154" s="106">
        <f t="shared" ref="F154:F155" si="89">D154-E154</f>
        <v>14000</v>
      </c>
    </row>
    <row r="155" spans="1:6" ht="27.75" customHeight="1">
      <c r="A155" s="61" t="s">
        <v>132</v>
      </c>
      <c r="B155" s="139">
        <v>200</v>
      </c>
      <c r="C155" s="139" t="s">
        <v>395</v>
      </c>
      <c r="D155" s="137">
        <v>14000</v>
      </c>
      <c r="E155" s="137"/>
      <c r="F155" s="106">
        <f t="shared" si="89"/>
        <v>14000</v>
      </c>
    </row>
    <row r="156" spans="1:6" ht="14.25" hidden="1" customHeight="1">
      <c r="A156" s="61" t="s">
        <v>139</v>
      </c>
      <c r="B156" s="139">
        <v>200</v>
      </c>
      <c r="C156" s="139" t="s">
        <v>236</v>
      </c>
      <c r="D156" s="137"/>
      <c r="E156" s="137"/>
      <c r="F156" s="161">
        <f t="shared" ref="F156" si="90">D156-E156</f>
        <v>0</v>
      </c>
    </row>
    <row r="157" spans="1:6" ht="54.75" hidden="1" customHeight="1">
      <c r="A157" s="61" t="s">
        <v>246</v>
      </c>
      <c r="B157" s="139">
        <v>200</v>
      </c>
      <c r="C157" s="139" t="s">
        <v>237</v>
      </c>
      <c r="D157" s="137"/>
      <c r="E157" s="137"/>
      <c r="F157" s="161"/>
    </row>
    <row r="158" spans="1:6" ht="24.75" hidden="1" customHeight="1">
      <c r="A158" s="61" t="s">
        <v>132</v>
      </c>
      <c r="B158" s="139">
        <v>200</v>
      </c>
      <c r="C158" s="139" t="s">
        <v>238</v>
      </c>
      <c r="D158" s="137"/>
      <c r="E158" s="137"/>
      <c r="F158" s="161">
        <f t="shared" ref="F158" si="91">D158-E158</f>
        <v>0</v>
      </c>
    </row>
    <row r="159" spans="1:6" ht="14.25" hidden="1" customHeight="1">
      <c r="A159" s="61" t="s">
        <v>72</v>
      </c>
      <c r="B159" s="139">
        <v>200</v>
      </c>
      <c r="C159" s="139" t="s">
        <v>239</v>
      </c>
      <c r="D159" s="137"/>
      <c r="E159" s="137"/>
      <c r="F159" s="161"/>
    </row>
    <row r="160" spans="1:6" ht="14.25" hidden="1" customHeight="1">
      <c r="A160" s="61" t="s">
        <v>75</v>
      </c>
      <c r="B160" s="139">
        <v>200</v>
      </c>
      <c r="C160" s="139" t="s">
        <v>240</v>
      </c>
      <c r="D160" s="137"/>
      <c r="E160" s="137"/>
      <c r="F160" s="161">
        <f t="shared" ref="F160" si="92">D160-E160</f>
        <v>0</v>
      </c>
    </row>
    <row r="161" spans="1:6" ht="14.25" hidden="1" customHeight="1">
      <c r="A161" s="61" t="s">
        <v>78</v>
      </c>
      <c r="B161" s="139">
        <v>200</v>
      </c>
      <c r="C161" s="139" t="s">
        <v>241</v>
      </c>
      <c r="D161" s="137"/>
      <c r="E161" s="137"/>
      <c r="F161" s="161"/>
    </row>
    <row r="162" spans="1:6" ht="105.75" hidden="1" customHeight="1">
      <c r="A162" s="61" t="s">
        <v>254</v>
      </c>
      <c r="B162" s="139">
        <v>200</v>
      </c>
      <c r="C162" s="139" t="s">
        <v>255</v>
      </c>
      <c r="D162" s="137"/>
      <c r="E162" s="137"/>
      <c r="F162" s="161">
        <f t="shared" ref="F162" si="93">D162-E162</f>
        <v>0</v>
      </c>
    </row>
    <row r="163" spans="1:6" ht="30.75" hidden="1" customHeight="1">
      <c r="A163" s="61" t="s">
        <v>132</v>
      </c>
      <c r="B163" s="139">
        <v>200</v>
      </c>
      <c r="C163" s="139" t="s">
        <v>256</v>
      </c>
      <c r="D163" s="137"/>
      <c r="E163" s="137"/>
      <c r="F163" s="161"/>
    </row>
    <row r="164" spans="1:6" ht="12.75" hidden="1" customHeight="1">
      <c r="A164" s="61" t="s">
        <v>72</v>
      </c>
      <c r="B164" s="139">
        <v>200</v>
      </c>
      <c r="C164" s="139" t="s">
        <v>257</v>
      </c>
      <c r="D164" s="137"/>
      <c r="E164" s="137"/>
      <c r="F164" s="161">
        <f t="shared" ref="F164" si="94">D164-E164</f>
        <v>0</v>
      </c>
    </row>
    <row r="165" spans="1:6" ht="15.75" hidden="1" customHeight="1">
      <c r="A165" s="61" t="s">
        <v>75</v>
      </c>
      <c r="B165" s="139">
        <v>200</v>
      </c>
      <c r="C165" s="139" t="s">
        <v>258</v>
      </c>
      <c r="D165" s="137"/>
      <c r="E165" s="137"/>
      <c r="F165" s="161"/>
    </row>
    <row r="166" spans="1:6" ht="17.25" hidden="1" customHeight="1">
      <c r="A166" s="61" t="s">
        <v>78</v>
      </c>
      <c r="B166" s="139">
        <v>200</v>
      </c>
      <c r="C166" s="139" t="s">
        <v>259</v>
      </c>
      <c r="D166" s="138"/>
      <c r="E166" s="138"/>
      <c r="F166" s="145">
        <f>D171-E171</f>
        <v>1194000</v>
      </c>
    </row>
    <row r="167" spans="1:6" ht="85.5" customHeight="1">
      <c r="A167" s="61" t="s">
        <v>278</v>
      </c>
      <c r="B167" s="153">
        <v>200</v>
      </c>
      <c r="C167" s="153" t="s">
        <v>556</v>
      </c>
      <c r="D167" s="152">
        <f>D168</f>
        <v>1000</v>
      </c>
      <c r="E167" s="152">
        <f t="shared" ref="E167:F169" si="95">E168</f>
        <v>0</v>
      </c>
      <c r="F167" s="152">
        <f t="shared" si="95"/>
        <v>0</v>
      </c>
    </row>
    <row r="168" spans="1:6" ht="24.75" customHeight="1">
      <c r="A168" s="61" t="s">
        <v>99</v>
      </c>
      <c r="B168" s="153">
        <v>200</v>
      </c>
      <c r="C168" s="153" t="s">
        <v>557</v>
      </c>
      <c r="D168" s="152">
        <f>D169</f>
        <v>1000</v>
      </c>
      <c r="E168" s="152">
        <f t="shared" si="95"/>
        <v>0</v>
      </c>
      <c r="F168" s="152">
        <f t="shared" si="95"/>
        <v>0</v>
      </c>
    </row>
    <row r="169" spans="1:6" ht="24.75" customHeight="1">
      <c r="A169" s="61" t="s">
        <v>100</v>
      </c>
      <c r="B169" s="153">
        <v>200</v>
      </c>
      <c r="C169" s="153" t="s">
        <v>558</v>
      </c>
      <c r="D169" s="152">
        <f>D170</f>
        <v>1000</v>
      </c>
      <c r="E169" s="152">
        <f t="shared" si="95"/>
        <v>0</v>
      </c>
      <c r="F169" s="152">
        <f t="shared" si="95"/>
        <v>0</v>
      </c>
    </row>
    <row r="170" spans="1:6" ht="32.25" customHeight="1">
      <c r="A170" s="61" t="s">
        <v>132</v>
      </c>
      <c r="B170" s="153">
        <v>200</v>
      </c>
      <c r="C170" s="153" t="s">
        <v>559</v>
      </c>
      <c r="D170" s="152">
        <v>1000</v>
      </c>
      <c r="E170" s="152">
        <v>0</v>
      </c>
      <c r="F170" s="152">
        <v>0</v>
      </c>
    </row>
    <row r="171" spans="1:6" ht="32.25" customHeight="1">
      <c r="A171" s="104" t="s">
        <v>106</v>
      </c>
      <c r="B171" s="139">
        <v>200</v>
      </c>
      <c r="C171" s="125" t="s">
        <v>396</v>
      </c>
      <c r="D171" s="138">
        <f t="shared" ref="D171:E171" si="96">D172</f>
        <v>1194000</v>
      </c>
      <c r="E171" s="138">
        <f t="shared" si="96"/>
        <v>0</v>
      </c>
      <c r="F171" s="145"/>
    </row>
    <row r="172" spans="1:6" ht="23.25" customHeight="1">
      <c r="A172" s="61" t="s">
        <v>107</v>
      </c>
      <c r="B172" s="139">
        <v>200</v>
      </c>
      <c r="C172" s="125" t="s">
        <v>397</v>
      </c>
      <c r="D172" s="137">
        <f>SUM(D174+D190)</f>
        <v>1194000</v>
      </c>
      <c r="E172" s="143">
        <f>SUM(E174+E190)</f>
        <v>0</v>
      </c>
      <c r="F172" s="106">
        <f t="shared" ref="F172:F173" si="97">D172-E172</f>
        <v>1194000</v>
      </c>
    </row>
    <row r="173" spans="1:6" ht="28.5" customHeight="1">
      <c r="A173" s="61" t="s">
        <v>160</v>
      </c>
      <c r="B173" s="139">
        <v>200</v>
      </c>
      <c r="C173" s="125" t="s">
        <v>398</v>
      </c>
      <c r="D173" s="137">
        <f>D174+D190</f>
        <v>1194000</v>
      </c>
      <c r="E173" s="143">
        <f>E174+E190</f>
        <v>0</v>
      </c>
      <c r="F173" s="106">
        <f t="shared" si="97"/>
        <v>1194000</v>
      </c>
    </row>
    <row r="174" spans="1:6" ht="31.5" customHeight="1">
      <c r="A174" s="61" t="s">
        <v>161</v>
      </c>
      <c r="B174" s="139">
        <v>200</v>
      </c>
      <c r="C174" s="125" t="s">
        <v>399</v>
      </c>
      <c r="D174" s="137">
        <f>D175+D179</f>
        <v>1047600</v>
      </c>
      <c r="E174" s="143">
        <f>E175+E179</f>
        <v>0</v>
      </c>
      <c r="F174" s="106">
        <f t="shared" ref="F174:F175" si="98">D174-E174</f>
        <v>1047600</v>
      </c>
    </row>
    <row r="175" spans="1:6" ht="85.5" customHeight="1">
      <c r="A175" s="61" t="s">
        <v>260</v>
      </c>
      <c r="B175" s="139">
        <v>200</v>
      </c>
      <c r="C175" s="125" t="s">
        <v>400</v>
      </c>
      <c r="D175" s="137">
        <f t="shared" ref="D175:E177" si="99">D176</f>
        <v>800000</v>
      </c>
      <c r="E175" s="137">
        <f t="shared" si="99"/>
        <v>0</v>
      </c>
      <c r="F175" s="106">
        <f t="shared" si="98"/>
        <v>800000</v>
      </c>
    </row>
    <row r="176" spans="1:6" ht="30" customHeight="1">
      <c r="A176" s="61" t="s">
        <v>99</v>
      </c>
      <c r="B176" s="139">
        <v>200</v>
      </c>
      <c r="C176" s="125" t="s">
        <v>401</v>
      </c>
      <c r="D176" s="137">
        <f t="shared" si="99"/>
        <v>800000</v>
      </c>
      <c r="E176" s="137">
        <f t="shared" si="99"/>
        <v>0</v>
      </c>
      <c r="F176" s="106">
        <f t="shared" ref="F176:F177" si="100">D176-E176</f>
        <v>800000</v>
      </c>
    </row>
    <row r="177" spans="1:6" ht="25.5" customHeight="1">
      <c r="A177" s="61" t="s">
        <v>100</v>
      </c>
      <c r="B177" s="139">
        <v>200</v>
      </c>
      <c r="C177" s="125" t="s">
        <v>402</v>
      </c>
      <c r="D177" s="137">
        <f t="shared" si="99"/>
        <v>800000</v>
      </c>
      <c r="E177" s="137">
        <f t="shared" si="99"/>
        <v>0</v>
      </c>
      <c r="F177" s="106">
        <f t="shared" si="100"/>
        <v>800000</v>
      </c>
    </row>
    <row r="178" spans="1:6" ht="30.75" customHeight="1">
      <c r="A178" s="61" t="s">
        <v>132</v>
      </c>
      <c r="B178" s="139">
        <v>200</v>
      </c>
      <c r="C178" s="125" t="s">
        <v>403</v>
      </c>
      <c r="D178" s="137">
        <v>800000</v>
      </c>
      <c r="E178" s="137"/>
      <c r="F178" s="106">
        <f t="shared" ref="F178" si="101">D178-E178</f>
        <v>800000</v>
      </c>
    </row>
    <row r="179" spans="1:6" ht="77.25" customHeight="1">
      <c r="A179" s="61" t="s">
        <v>555</v>
      </c>
      <c r="B179" s="139">
        <v>200</v>
      </c>
      <c r="C179" s="125" t="s">
        <v>404</v>
      </c>
      <c r="D179" s="137">
        <f t="shared" ref="D179:E181" si="102">D180</f>
        <v>247600</v>
      </c>
      <c r="E179" s="137">
        <f t="shared" si="102"/>
        <v>0</v>
      </c>
      <c r="F179" s="106">
        <f t="shared" ref="F179" si="103">D179-E179</f>
        <v>247600</v>
      </c>
    </row>
    <row r="180" spans="1:6" ht="28.5" customHeight="1">
      <c r="A180" s="61" t="s">
        <v>99</v>
      </c>
      <c r="B180" s="139">
        <v>200</v>
      </c>
      <c r="C180" s="125" t="s">
        <v>405</v>
      </c>
      <c r="D180" s="137">
        <f t="shared" si="102"/>
        <v>247600</v>
      </c>
      <c r="E180" s="137">
        <f t="shared" si="102"/>
        <v>0</v>
      </c>
      <c r="F180" s="106">
        <f t="shared" ref="F180:F181" si="104">D180-E180</f>
        <v>247600</v>
      </c>
    </row>
    <row r="181" spans="1:6" ht="25.5" customHeight="1">
      <c r="A181" s="61" t="s">
        <v>100</v>
      </c>
      <c r="B181" s="139">
        <v>200</v>
      </c>
      <c r="C181" s="125" t="s">
        <v>406</v>
      </c>
      <c r="D181" s="137">
        <f t="shared" si="102"/>
        <v>247600</v>
      </c>
      <c r="E181" s="137">
        <f t="shared" si="102"/>
        <v>0</v>
      </c>
      <c r="F181" s="106">
        <f t="shared" si="104"/>
        <v>247600</v>
      </c>
    </row>
    <row r="182" spans="1:6" ht="26.25" customHeight="1">
      <c r="A182" s="61" t="s">
        <v>132</v>
      </c>
      <c r="B182" s="139">
        <v>200</v>
      </c>
      <c r="C182" s="125" t="s">
        <v>407</v>
      </c>
      <c r="D182" s="137">
        <v>247600</v>
      </c>
      <c r="E182" s="137"/>
      <c r="F182" s="161">
        <f t="shared" ref="F182" si="105">D182-E182</f>
        <v>247600</v>
      </c>
    </row>
    <row r="183" spans="1:6" ht="13.5" hidden="1" customHeight="1">
      <c r="A183" s="61" t="s">
        <v>248</v>
      </c>
      <c r="B183" s="139">
        <v>200</v>
      </c>
      <c r="C183" s="125" t="s">
        <v>282</v>
      </c>
      <c r="D183" s="137"/>
      <c r="E183" s="137"/>
      <c r="F183" s="161"/>
    </row>
    <row r="184" spans="1:6" ht="19.5" hidden="1" customHeight="1">
      <c r="A184" s="126" t="s">
        <v>139</v>
      </c>
      <c r="B184" s="139">
        <v>200</v>
      </c>
      <c r="C184" s="125" t="s">
        <v>283</v>
      </c>
      <c r="D184" s="137"/>
      <c r="E184" s="137"/>
      <c r="F184" s="161">
        <f t="shared" ref="F184" si="106">D184-E184</f>
        <v>0</v>
      </c>
    </row>
    <row r="185" spans="1:6" ht="52.5" hidden="1" customHeight="1">
      <c r="A185" s="127" t="s">
        <v>249</v>
      </c>
      <c r="B185" s="139">
        <v>200</v>
      </c>
      <c r="C185" s="125" t="s">
        <v>284</v>
      </c>
      <c r="D185" s="137"/>
      <c r="E185" s="137"/>
      <c r="F185" s="161"/>
    </row>
    <row r="186" spans="1:6" ht="29.25" hidden="1" customHeight="1">
      <c r="A186" s="61" t="s">
        <v>132</v>
      </c>
      <c r="B186" s="139">
        <v>200</v>
      </c>
      <c r="C186" s="125" t="s">
        <v>285</v>
      </c>
      <c r="D186" s="137"/>
      <c r="E186" s="137"/>
      <c r="F186" s="161">
        <f t="shared" ref="F186" si="107">D186-E186</f>
        <v>0</v>
      </c>
    </row>
    <row r="187" spans="1:6" ht="13.5" hidden="1" customHeight="1">
      <c r="A187" s="61" t="s">
        <v>72</v>
      </c>
      <c r="B187" s="139">
        <v>200</v>
      </c>
      <c r="C187" s="125" t="s">
        <v>286</v>
      </c>
      <c r="D187" s="137"/>
      <c r="E187" s="137"/>
      <c r="F187" s="161"/>
    </row>
    <row r="188" spans="1:6" ht="13.5" hidden="1" customHeight="1">
      <c r="A188" s="61" t="s">
        <v>75</v>
      </c>
      <c r="B188" s="139">
        <v>200</v>
      </c>
      <c r="C188" s="125" t="s">
        <v>287</v>
      </c>
      <c r="D188" s="137"/>
      <c r="E188" s="137"/>
      <c r="F188" s="161">
        <f t="shared" ref="F188" si="108">D188-E188</f>
        <v>0</v>
      </c>
    </row>
    <row r="189" spans="1:6" ht="13.5" hidden="1" customHeight="1">
      <c r="A189" s="61" t="s">
        <v>78</v>
      </c>
      <c r="B189" s="139">
        <v>200</v>
      </c>
      <c r="C189" s="125" t="s">
        <v>288</v>
      </c>
      <c r="D189" s="137"/>
      <c r="E189" s="137"/>
      <c r="F189" s="161"/>
    </row>
    <row r="190" spans="1:6" ht="28.5" customHeight="1">
      <c r="A190" s="61" t="s">
        <v>290</v>
      </c>
      <c r="B190" s="139">
        <v>200</v>
      </c>
      <c r="C190" s="125" t="s">
        <v>408</v>
      </c>
      <c r="D190" s="137">
        <f t="shared" ref="D190:E193" si="109">SUM(D191)</f>
        <v>146400</v>
      </c>
      <c r="E190" s="137">
        <f t="shared" si="109"/>
        <v>0</v>
      </c>
      <c r="F190" s="106">
        <f t="shared" ref="F190:F191" si="110">D190-E190</f>
        <v>146400</v>
      </c>
    </row>
    <row r="191" spans="1:6" ht="68.25" customHeight="1">
      <c r="A191" s="61" t="s">
        <v>289</v>
      </c>
      <c r="B191" s="139">
        <v>200</v>
      </c>
      <c r="C191" s="125" t="s">
        <v>409</v>
      </c>
      <c r="D191" s="137">
        <f t="shared" si="109"/>
        <v>146400</v>
      </c>
      <c r="E191" s="137">
        <f t="shared" si="109"/>
        <v>0</v>
      </c>
      <c r="F191" s="106">
        <f t="shared" si="110"/>
        <v>146400</v>
      </c>
    </row>
    <row r="192" spans="1:6" ht="25.5" customHeight="1">
      <c r="A192" s="61" t="s">
        <v>99</v>
      </c>
      <c r="B192" s="139">
        <v>200</v>
      </c>
      <c r="C192" s="125" t="s">
        <v>410</v>
      </c>
      <c r="D192" s="137">
        <f t="shared" si="109"/>
        <v>146400</v>
      </c>
      <c r="E192" s="137">
        <f t="shared" si="109"/>
        <v>0</v>
      </c>
      <c r="F192" s="106">
        <f t="shared" ref="F192:F193" si="111">D192-E192</f>
        <v>146400</v>
      </c>
    </row>
    <row r="193" spans="1:6" ht="24.75" customHeight="1">
      <c r="A193" s="61" t="s">
        <v>100</v>
      </c>
      <c r="B193" s="139">
        <v>200</v>
      </c>
      <c r="C193" s="125" t="s">
        <v>411</v>
      </c>
      <c r="D193" s="137">
        <f t="shared" si="109"/>
        <v>146400</v>
      </c>
      <c r="E193" s="137">
        <f t="shared" si="109"/>
        <v>0</v>
      </c>
      <c r="F193" s="106">
        <f t="shared" si="111"/>
        <v>146400</v>
      </c>
    </row>
    <row r="194" spans="1:6" ht="27" customHeight="1">
      <c r="A194" s="61" t="s">
        <v>132</v>
      </c>
      <c r="B194" s="139">
        <v>200</v>
      </c>
      <c r="C194" s="125" t="s">
        <v>412</v>
      </c>
      <c r="D194" s="137">
        <v>146400</v>
      </c>
      <c r="E194" s="137"/>
      <c r="F194" s="106">
        <f t="shared" ref="F194:F195" si="112">D194-E194</f>
        <v>146400</v>
      </c>
    </row>
    <row r="195" spans="1:6" ht="19.5" customHeight="1">
      <c r="A195" s="104" t="s">
        <v>89</v>
      </c>
      <c r="B195" s="139">
        <v>200</v>
      </c>
      <c r="C195" s="139" t="s">
        <v>413</v>
      </c>
      <c r="D195" s="138">
        <f>D196+D207</f>
        <v>2214100</v>
      </c>
      <c r="E195" s="145">
        <f>E196+E207</f>
        <v>61748.39</v>
      </c>
      <c r="F195" s="107">
        <f t="shared" si="112"/>
        <v>2152351.61</v>
      </c>
    </row>
    <row r="196" spans="1:6" ht="15" customHeight="1">
      <c r="A196" s="61" t="s">
        <v>217</v>
      </c>
      <c r="B196" s="139">
        <v>200</v>
      </c>
      <c r="C196" s="139" t="s">
        <v>414</v>
      </c>
      <c r="D196" s="137">
        <f>SUM(D197)</f>
        <v>120000</v>
      </c>
      <c r="E196" s="137">
        <f>SUM(E197)</f>
        <v>0</v>
      </c>
      <c r="F196" s="106">
        <f t="shared" ref="F196:F197" si="113">D196-E196</f>
        <v>120000</v>
      </c>
    </row>
    <row r="197" spans="1:6" ht="36" customHeight="1">
      <c r="A197" s="110" t="s">
        <v>415</v>
      </c>
      <c r="B197" s="139">
        <v>200</v>
      </c>
      <c r="C197" s="139" t="s">
        <v>416</v>
      </c>
      <c r="D197" s="137">
        <f>SUM(D198)</f>
        <v>120000</v>
      </c>
      <c r="E197" s="137">
        <f>SUM(E198)</f>
        <v>0</v>
      </c>
      <c r="F197" s="106">
        <f t="shared" si="113"/>
        <v>120000</v>
      </c>
    </row>
    <row r="198" spans="1:6" ht="27" customHeight="1">
      <c r="A198" s="61" t="s">
        <v>218</v>
      </c>
      <c r="B198" s="139">
        <v>200</v>
      </c>
      <c r="C198" s="139" t="s">
        <v>417</v>
      </c>
      <c r="D198" s="137">
        <f>SUM(D199+D203)</f>
        <v>120000</v>
      </c>
      <c r="E198" s="137">
        <f t="shared" ref="D198:E199" si="114">E199</f>
        <v>0</v>
      </c>
      <c r="F198" s="106">
        <f t="shared" ref="F198:F199" si="115">D198-E198</f>
        <v>120000</v>
      </c>
    </row>
    <row r="199" spans="1:6" ht="90.75" customHeight="1">
      <c r="A199" s="61" t="s">
        <v>269</v>
      </c>
      <c r="B199" s="139">
        <v>200</v>
      </c>
      <c r="C199" s="139" t="s">
        <v>418</v>
      </c>
      <c r="D199" s="137">
        <f t="shared" si="114"/>
        <v>20000</v>
      </c>
      <c r="E199" s="137">
        <f t="shared" si="114"/>
        <v>0</v>
      </c>
      <c r="F199" s="106">
        <f t="shared" si="115"/>
        <v>20000</v>
      </c>
    </row>
    <row r="200" spans="1:6" ht="27" customHeight="1">
      <c r="A200" s="61" t="s">
        <v>99</v>
      </c>
      <c r="B200" s="139">
        <v>200</v>
      </c>
      <c r="C200" s="139" t="s">
        <v>419</v>
      </c>
      <c r="D200" s="137">
        <f>SUM(D201)</f>
        <v>20000</v>
      </c>
      <c r="E200" s="137">
        <f>SUM(E201)</f>
        <v>0</v>
      </c>
      <c r="F200" s="106">
        <f t="shared" ref="F200:F201" si="116">D200-E200</f>
        <v>20000</v>
      </c>
    </row>
    <row r="201" spans="1:6" ht="27" customHeight="1">
      <c r="A201" s="61" t="s">
        <v>100</v>
      </c>
      <c r="B201" s="139">
        <v>200</v>
      </c>
      <c r="C201" s="139" t="s">
        <v>420</v>
      </c>
      <c r="D201" s="137">
        <f>SUM(D202)</f>
        <v>20000</v>
      </c>
      <c r="E201" s="137">
        <f>SUM(E202)</f>
        <v>0</v>
      </c>
      <c r="F201" s="106">
        <f t="shared" si="116"/>
        <v>20000</v>
      </c>
    </row>
    <row r="202" spans="1:6" ht="27" customHeight="1">
      <c r="A202" s="61" t="s">
        <v>132</v>
      </c>
      <c r="B202" s="139">
        <v>200</v>
      </c>
      <c r="C202" s="139" t="s">
        <v>421</v>
      </c>
      <c r="D202" s="137">
        <v>20000</v>
      </c>
      <c r="E202" s="137"/>
      <c r="F202" s="137">
        <f t="shared" ref="F202" si="117">D202-E202</f>
        <v>20000</v>
      </c>
    </row>
    <row r="203" spans="1:6" ht="75.75" customHeight="1">
      <c r="A203" s="128" t="s">
        <v>423</v>
      </c>
      <c r="B203" s="139">
        <v>200</v>
      </c>
      <c r="C203" s="139" t="s">
        <v>422</v>
      </c>
      <c r="D203" s="137">
        <f t="shared" ref="D203:E205" si="118">SUM(D204)</f>
        <v>100000</v>
      </c>
      <c r="E203" s="137">
        <f t="shared" si="118"/>
        <v>0</v>
      </c>
      <c r="F203" s="137"/>
    </row>
    <row r="204" spans="1:6" ht="25.5" customHeight="1">
      <c r="A204" s="61" t="s">
        <v>528</v>
      </c>
      <c r="B204" s="139">
        <v>200</v>
      </c>
      <c r="C204" s="139" t="s">
        <v>424</v>
      </c>
      <c r="D204" s="137">
        <f t="shared" si="118"/>
        <v>100000</v>
      </c>
      <c r="E204" s="137">
        <f t="shared" si="118"/>
        <v>0</v>
      </c>
      <c r="F204" s="106">
        <f t="shared" ref="F204:F205" si="119">D204-E204</f>
        <v>100000</v>
      </c>
    </row>
    <row r="205" spans="1:6" ht="30" customHeight="1">
      <c r="A205" s="61" t="s">
        <v>529</v>
      </c>
      <c r="B205" s="139">
        <v>200</v>
      </c>
      <c r="C205" s="139" t="s">
        <v>425</v>
      </c>
      <c r="D205" s="137">
        <f t="shared" si="118"/>
        <v>100000</v>
      </c>
      <c r="E205" s="137">
        <f t="shared" si="118"/>
        <v>0</v>
      </c>
      <c r="F205" s="106">
        <f t="shared" si="119"/>
        <v>100000</v>
      </c>
    </row>
    <row r="206" spans="1:6" ht="30" customHeight="1">
      <c r="A206" s="61" t="s">
        <v>132</v>
      </c>
      <c r="B206" s="139">
        <v>200</v>
      </c>
      <c r="C206" s="139" t="s">
        <v>426</v>
      </c>
      <c r="D206" s="137">
        <v>100000</v>
      </c>
      <c r="E206" s="137">
        <v>0</v>
      </c>
      <c r="F206" s="106">
        <f>D206-E206</f>
        <v>100000</v>
      </c>
    </row>
    <row r="207" spans="1:6" ht="18.75" customHeight="1">
      <c r="A207" s="61" t="s">
        <v>90</v>
      </c>
      <c r="B207" s="139">
        <v>200</v>
      </c>
      <c r="C207" s="139" t="s">
        <v>427</v>
      </c>
      <c r="D207" s="137">
        <f>D208</f>
        <v>2094100</v>
      </c>
      <c r="E207" s="143">
        <f>E208</f>
        <v>61748.39</v>
      </c>
      <c r="F207" s="106">
        <f t="shared" ref="F207:F208" si="120">D207-E207</f>
        <v>2032351.61</v>
      </c>
    </row>
    <row r="208" spans="1:6" ht="37.5" customHeight="1">
      <c r="A208" s="110" t="s">
        <v>415</v>
      </c>
      <c r="B208" s="139">
        <v>200</v>
      </c>
      <c r="C208" s="139" t="s">
        <v>428</v>
      </c>
      <c r="D208" s="137">
        <f>SUM(D209)</f>
        <v>2094100</v>
      </c>
      <c r="E208" s="143">
        <f>SUM(E209)</f>
        <v>61748.39</v>
      </c>
      <c r="F208" s="106">
        <f t="shared" si="120"/>
        <v>2032351.61</v>
      </c>
    </row>
    <row r="209" spans="1:6" ht="28.5" customHeight="1">
      <c r="A209" s="61" t="s">
        <v>162</v>
      </c>
      <c r="B209" s="139">
        <v>200</v>
      </c>
      <c r="C209" s="139" t="s">
        <v>429</v>
      </c>
      <c r="D209" s="137">
        <f>D210+D214+D218</f>
        <v>2094100</v>
      </c>
      <c r="E209" s="143">
        <f>E210+E214+E218</f>
        <v>61748.39</v>
      </c>
      <c r="F209" s="106">
        <f t="shared" ref="F209:F210" si="121">D209-E209</f>
        <v>2032351.61</v>
      </c>
    </row>
    <row r="210" spans="1:6" ht="66" customHeight="1">
      <c r="A210" s="61" t="s">
        <v>487</v>
      </c>
      <c r="B210" s="139">
        <v>200</v>
      </c>
      <c r="C210" s="139" t="s">
        <v>430</v>
      </c>
      <c r="D210" s="137">
        <f t="shared" ref="D210:E212" si="122">D211</f>
        <v>356200</v>
      </c>
      <c r="E210" s="137">
        <f t="shared" si="122"/>
        <v>30860.39</v>
      </c>
      <c r="F210" s="106">
        <f t="shared" si="121"/>
        <v>325339.61</v>
      </c>
    </row>
    <row r="211" spans="1:6" ht="27" customHeight="1">
      <c r="A211" s="61" t="s">
        <v>99</v>
      </c>
      <c r="B211" s="139">
        <v>200</v>
      </c>
      <c r="C211" s="139" t="s">
        <v>433</v>
      </c>
      <c r="D211" s="137">
        <f t="shared" si="122"/>
        <v>356200</v>
      </c>
      <c r="E211" s="137">
        <f t="shared" si="122"/>
        <v>30860.39</v>
      </c>
      <c r="F211" s="106">
        <f t="shared" ref="F211:F212" si="123">D211-E211</f>
        <v>325339.61</v>
      </c>
    </row>
    <row r="212" spans="1:6" ht="25.5" customHeight="1">
      <c r="A212" s="61" t="s">
        <v>100</v>
      </c>
      <c r="B212" s="139">
        <v>200</v>
      </c>
      <c r="C212" s="139" t="s">
        <v>431</v>
      </c>
      <c r="D212" s="137">
        <f t="shared" si="122"/>
        <v>356200</v>
      </c>
      <c r="E212" s="137">
        <f t="shared" si="122"/>
        <v>30860.39</v>
      </c>
      <c r="F212" s="106">
        <f t="shared" si="123"/>
        <v>325339.61</v>
      </c>
    </row>
    <row r="213" spans="1:6" ht="33" customHeight="1">
      <c r="A213" s="61" t="s">
        <v>132</v>
      </c>
      <c r="B213" s="139">
        <v>200</v>
      </c>
      <c r="C213" s="139" t="s">
        <v>432</v>
      </c>
      <c r="D213" s="137">
        <v>356200</v>
      </c>
      <c r="E213" s="137">
        <v>30860.39</v>
      </c>
      <c r="F213" s="106">
        <f t="shared" ref="F213:F214" si="124">D213-E213</f>
        <v>325339.61</v>
      </c>
    </row>
    <row r="214" spans="1:6" ht="66" customHeight="1">
      <c r="A214" s="61" t="s">
        <v>163</v>
      </c>
      <c r="B214" s="139">
        <v>200</v>
      </c>
      <c r="C214" s="139" t="s">
        <v>434</v>
      </c>
      <c r="D214" s="137">
        <f t="shared" ref="D214:E216" si="125">D215</f>
        <v>52800</v>
      </c>
      <c r="E214" s="137">
        <f t="shared" si="125"/>
        <v>0</v>
      </c>
      <c r="F214" s="106">
        <f t="shared" si="124"/>
        <v>52800</v>
      </c>
    </row>
    <row r="215" spans="1:6" ht="28.5" customHeight="1">
      <c r="A215" s="61" t="s">
        <v>99</v>
      </c>
      <c r="B215" s="139">
        <v>200</v>
      </c>
      <c r="C215" s="139" t="s">
        <v>435</v>
      </c>
      <c r="D215" s="137">
        <f t="shared" si="125"/>
        <v>52800</v>
      </c>
      <c r="E215" s="137">
        <f t="shared" si="125"/>
        <v>0</v>
      </c>
      <c r="F215" s="106">
        <f t="shared" ref="F215:F216" si="126">D215-E215</f>
        <v>52800</v>
      </c>
    </row>
    <row r="216" spans="1:6" ht="30.75" customHeight="1">
      <c r="A216" s="61" t="s">
        <v>100</v>
      </c>
      <c r="B216" s="139">
        <v>200</v>
      </c>
      <c r="C216" s="139" t="s">
        <v>436</v>
      </c>
      <c r="D216" s="137">
        <f t="shared" si="125"/>
        <v>52800</v>
      </c>
      <c r="E216" s="137">
        <f t="shared" si="125"/>
        <v>0</v>
      </c>
      <c r="F216" s="106">
        <f t="shared" si="126"/>
        <v>52800</v>
      </c>
    </row>
    <row r="217" spans="1:6" ht="27.75" customHeight="1">
      <c r="A217" s="61" t="s">
        <v>132</v>
      </c>
      <c r="B217" s="139">
        <v>200</v>
      </c>
      <c r="C217" s="139" t="s">
        <v>437</v>
      </c>
      <c r="D217" s="137">
        <v>52800</v>
      </c>
      <c r="E217" s="137"/>
      <c r="F217" s="106">
        <f t="shared" ref="F217:F218" si="127">D217-E217</f>
        <v>52800</v>
      </c>
    </row>
    <row r="218" spans="1:6" ht="78" customHeight="1">
      <c r="A218" s="61" t="s">
        <v>164</v>
      </c>
      <c r="B218" s="139">
        <v>200</v>
      </c>
      <c r="C218" s="139" t="s">
        <v>438</v>
      </c>
      <c r="D218" s="137">
        <f>D219</f>
        <v>1685100</v>
      </c>
      <c r="E218" s="137">
        <f t="shared" ref="D218:E220" si="128">E219</f>
        <v>30888</v>
      </c>
      <c r="F218" s="106">
        <f t="shared" si="127"/>
        <v>1654212</v>
      </c>
    </row>
    <row r="219" spans="1:6" ht="27" customHeight="1">
      <c r="A219" s="61" t="s">
        <v>99</v>
      </c>
      <c r="B219" s="139">
        <v>200</v>
      </c>
      <c r="C219" s="139" t="s">
        <v>439</v>
      </c>
      <c r="D219" s="137">
        <f t="shared" si="128"/>
        <v>1685100</v>
      </c>
      <c r="E219" s="137">
        <f t="shared" si="128"/>
        <v>30888</v>
      </c>
      <c r="F219" s="106">
        <f t="shared" ref="F219:F220" si="129">D219-E219</f>
        <v>1654212</v>
      </c>
    </row>
    <row r="220" spans="1:6" ht="24.75" customHeight="1">
      <c r="A220" s="61" t="s">
        <v>100</v>
      </c>
      <c r="B220" s="139">
        <v>200</v>
      </c>
      <c r="C220" s="139" t="s">
        <v>440</v>
      </c>
      <c r="D220" s="137">
        <f t="shared" si="128"/>
        <v>1685100</v>
      </c>
      <c r="E220" s="137">
        <f t="shared" si="128"/>
        <v>30888</v>
      </c>
      <c r="F220" s="106">
        <f t="shared" si="129"/>
        <v>1654212</v>
      </c>
    </row>
    <row r="221" spans="1:6" ht="27" customHeight="1">
      <c r="A221" s="61" t="s">
        <v>132</v>
      </c>
      <c r="B221" s="139">
        <v>200</v>
      </c>
      <c r="C221" s="139" t="s">
        <v>441</v>
      </c>
      <c r="D221" s="137">
        <v>1685100</v>
      </c>
      <c r="E221" s="137">
        <v>30888</v>
      </c>
      <c r="F221" s="106">
        <f t="shared" ref="F221" si="130">D221-E221</f>
        <v>1654212</v>
      </c>
    </row>
    <row r="222" spans="1:6" ht="18" customHeight="1">
      <c r="A222" s="104" t="s">
        <v>91</v>
      </c>
      <c r="B222" s="139">
        <v>200</v>
      </c>
      <c r="C222" s="125" t="s">
        <v>442</v>
      </c>
      <c r="D222" s="138">
        <f>D223</f>
        <v>1717700</v>
      </c>
      <c r="E222" s="138">
        <f>E223</f>
        <v>33017.050000000003</v>
      </c>
      <c r="F222" s="107">
        <f t="shared" ref="F222" si="131">D222-E222</f>
        <v>1684682.95</v>
      </c>
    </row>
    <row r="223" spans="1:6" ht="14.25" customHeight="1">
      <c r="A223" s="61" t="s">
        <v>92</v>
      </c>
      <c r="B223" s="139">
        <v>200</v>
      </c>
      <c r="C223" s="125" t="s">
        <v>445</v>
      </c>
      <c r="D223" s="137">
        <f>D225</f>
        <v>1717700</v>
      </c>
      <c r="E223" s="143">
        <f>E225</f>
        <v>33017.050000000003</v>
      </c>
      <c r="F223" s="161">
        <f t="shared" ref="F223" si="132">D223-E223</f>
        <v>1684682.95</v>
      </c>
    </row>
    <row r="224" spans="1:6" ht="21" hidden="1" customHeight="1">
      <c r="A224" s="61" t="s">
        <v>165</v>
      </c>
      <c r="B224" s="139">
        <v>200</v>
      </c>
      <c r="C224" s="125" t="s">
        <v>166</v>
      </c>
      <c r="D224" s="137" t="e">
        <f>#REF!+D226</f>
        <v>#REF!</v>
      </c>
      <c r="E224" s="143" t="e">
        <f>#REF!+E226</f>
        <v>#REF!</v>
      </c>
      <c r="F224" s="161"/>
    </row>
    <row r="225" spans="1:6" ht="27" customHeight="1">
      <c r="A225" s="110" t="s">
        <v>444</v>
      </c>
      <c r="B225" s="139">
        <v>200</v>
      </c>
      <c r="C225" s="125" t="s">
        <v>443</v>
      </c>
      <c r="D225" s="137">
        <f>D226</f>
        <v>1717700</v>
      </c>
      <c r="E225" s="143">
        <f>E226</f>
        <v>33017.050000000003</v>
      </c>
      <c r="F225" s="121">
        <f t="shared" ref="F225" si="133">D225-E225</f>
        <v>1684682.95</v>
      </c>
    </row>
    <row r="226" spans="1:6" ht="18.75" customHeight="1">
      <c r="A226" s="61" t="s">
        <v>168</v>
      </c>
      <c r="B226" s="139">
        <v>200</v>
      </c>
      <c r="C226" s="125" t="s">
        <v>447</v>
      </c>
      <c r="D226" s="137">
        <f>D227</f>
        <v>1717700</v>
      </c>
      <c r="E226" s="143">
        <f>E227</f>
        <v>33017.050000000003</v>
      </c>
      <c r="F226" s="121">
        <f t="shared" ref="F226" si="134">D226-E226</f>
        <v>1684682.95</v>
      </c>
    </row>
    <row r="227" spans="1:6" ht="66" customHeight="1">
      <c r="A227" s="110" t="s">
        <v>449</v>
      </c>
      <c r="B227" s="139">
        <v>200</v>
      </c>
      <c r="C227" s="125" t="s">
        <v>448</v>
      </c>
      <c r="D227" s="137">
        <f t="shared" ref="D227:E229" si="135">SUM(D228)</f>
        <v>1717700</v>
      </c>
      <c r="E227" s="137">
        <f t="shared" si="135"/>
        <v>33017.050000000003</v>
      </c>
      <c r="F227" s="121">
        <f>D227-E227</f>
        <v>1684682.95</v>
      </c>
    </row>
    <row r="228" spans="1:6" ht="31.5" customHeight="1">
      <c r="A228" s="116" t="s">
        <v>446</v>
      </c>
      <c r="B228" s="139">
        <v>200</v>
      </c>
      <c r="C228" s="125" t="s">
        <v>450</v>
      </c>
      <c r="D228" s="137">
        <f t="shared" si="135"/>
        <v>1717700</v>
      </c>
      <c r="E228" s="137">
        <f t="shared" si="135"/>
        <v>33017.050000000003</v>
      </c>
      <c r="F228" s="106">
        <f t="shared" ref="F228:F229" si="136">D228-E228</f>
        <v>1684682.95</v>
      </c>
    </row>
    <row r="229" spans="1:6" ht="17.25" customHeight="1">
      <c r="A229" s="116" t="s">
        <v>115</v>
      </c>
      <c r="B229" s="139">
        <v>200</v>
      </c>
      <c r="C229" s="125" t="s">
        <v>451</v>
      </c>
      <c r="D229" s="137">
        <f t="shared" si="135"/>
        <v>1717700</v>
      </c>
      <c r="E229" s="137">
        <f t="shared" si="135"/>
        <v>33017.050000000003</v>
      </c>
      <c r="F229" s="106">
        <f t="shared" si="136"/>
        <v>1684682.95</v>
      </c>
    </row>
    <row r="230" spans="1:6" ht="57.75" customHeight="1">
      <c r="A230" s="61" t="s">
        <v>167</v>
      </c>
      <c r="B230" s="139">
        <v>200</v>
      </c>
      <c r="C230" s="125" t="s">
        <v>492</v>
      </c>
      <c r="D230" s="137">
        <v>1717700</v>
      </c>
      <c r="E230" s="137">
        <v>33017.050000000003</v>
      </c>
      <c r="F230" s="106">
        <f t="shared" ref="F230:F231" si="137">D230-E230</f>
        <v>1684682.95</v>
      </c>
    </row>
    <row r="231" spans="1:6" ht="15" customHeight="1">
      <c r="A231" s="104" t="s">
        <v>108</v>
      </c>
      <c r="B231" s="139">
        <v>200</v>
      </c>
      <c r="C231" s="139" t="s">
        <v>452</v>
      </c>
      <c r="D231" s="138">
        <f>D232</f>
        <v>36000</v>
      </c>
      <c r="E231" s="145">
        <f>E232</f>
        <v>3000</v>
      </c>
      <c r="F231" s="107">
        <f t="shared" si="137"/>
        <v>33000</v>
      </c>
    </row>
    <row r="232" spans="1:6" ht="15" customHeight="1">
      <c r="A232" s="61" t="s">
        <v>242</v>
      </c>
      <c r="B232" s="139">
        <v>200</v>
      </c>
      <c r="C232" s="139" t="s">
        <v>453</v>
      </c>
      <c r="D232" s="137">
        <f t="shared" ref="D232:E235" si="138">D233</f>
        <v>36000</v>
      </c>
      <c r="E232" s="137">
        <f t="shared" si="138"/>
        <v>3000</v>
      </c>
      <c r="F232" s="106">
        <f t="shared" ref="F232:F233" si="139">D232-E232</f>
        <v>33000</v>
      </c>
    </row>
    <row r="233" spans="1:6" ht="27" customHeight="1">
      <c r="A233" s="61" t="s">
        <v>141</v>
      </c>
      <c r="B233" s="139">
        <v>200</v>
      </c>
      <c r="C233" s="139" t="s">
        <v>454</v>
      </c>
      <c r="D233" s="137">
        <f t="shared" si="138"/>
        <v>36000</v>
      </c>
      <c r="E233" s="137">
        <f t="shared" si="138"/>
        <v>3000</v>
      </c>
      <c r="F233" s="106">
        <f t="shared" si="139"/>
        <v>33000</v>
      </c>
    </row>
    <row r="234" spans="1:6" ht="74.25" customHeight="1">
      <c r="A234" s="61" t="s">
        <v>169</v>
      </c>
      <c r="B234" s="139">
        <v>200</v>
      </c>
      <c r="C234" s="139" t="s">
        <v>455</v>
      </c>
      <c r="D234" s="137">
        <f t="shared" si="138"/>
        <v>36000</v>
      </c>
      <c r="E234" s="137">
        <f t="shared" si="138"/>
        <v>3000</v>
      </c>
      <c r="F234" s="106">
        <f t="shared" ref="F234:F235" si="140">D234-E234</f>
        <v>33000</v>
      </c>
    </row>
    <row r="235" spans="1:6" ht="102.75" customHeight="1">
      <c r="A235" s="61" t="s">
        <v>243</v>
      </c>
      <c r="B235" s="139">
        <v>200</v>
      </c>
      <c r="C235" s="139" t="s">
        <v>456</v>
      </c>
      <c r="D235" s="137">
        <f t="shared" si="138"/>
        <v>36000</v>
      </c>
      <c r="E235" s="137">
        <f t="shared" si="138"/>
        <v>3000</v>
      </c>
      <c r="F235" s="106">
        <f t="shared" si="140"/>
        <v>33000</v>
      </c>
    </row>
    <row r="236" spans="1:6" ht="17.25" customHeight="1">
      <c r="A236" s="61" t="s">
        <v>109</v>
      </c>
      <c r="B236" s="139">
        <v>200</v>
      </c>
      <c r="C236" s="139" t="s">
        <v>457</v>
      </c>
      <c r="D236" s="137">
        <f>SUM(D237)</f>
        <v>36000</v>
      </c>
      <c r="E236" s="137">
        <f>SUM(E237)</f>
        <v>3000</v>
      </c>
      <c r="F236" s="106">
        <f t="shared" ref="F236:F237" si="141">D236-E236</f>
        <v>33000</v>
      </c>
    </row>
    <row r="237" spans="1:6" ht="17.25" customHeight="1">
      <c r="A237" s="116" t="s">
        <v>458</v>
      </c>
      <c r="B237" s="139">
        <v>200</v>
      </c>
      <c r="C237" s="139" t="s">
        <v>459</v>
      </c>
      <c r="D237" s="137">
        <f>SUM(D238)</f>
        <v>36000</v>
      </c>
      <c r="E237" s="137">
        <f>SUM(E238)</f>
        <v>3000</v>
      </c>
      <c r="F237" s="106">
        <f t="shared" si="141"/>
        <v>33000</v>
      </c>
    </row>
    <row r="238" spans="1:6" ht="15" customHeight="1">
      <c r="A238" s="61" t="s">
        <v>244</v>
      </c>
      <c r="B238" s="139">
        <v>200</v>
      </c>
      <c r="C238" s="139" t="s">
        <v>460</v>
      </c>
      <c r="D238" s="137">
        <v>36000</v>
      </c>
      <c r="E238" s="137">
        <v>3000</v>
      </c>
      <c r="F238" s="106">
        <f t="shared" ref="F238" si="142">D238-E238</f>
        <v>33000</v>
      </c>
    </row>
    <row r="239" spans="1:6" ht="21.75" customHeight="1">
      <c r="A239" s="104" t="s">
        <v>93</v>
      </c>
      <c r="B239" s="139">
        <v>200</v>
      </c>
      <c r="C239" s="139" t="s">
        <v>461</v>
      </c>
      <c r="D239" s="138">
        <f t="shared" ref="D239:E245" si="143">D240</f>
        <v>10000</v>
      </c>
      <c r="E239" s="138">
        <f t="shared" si="143"/>
        <v>0</v>
      </c>
      <c r="F239" s="107">
        <f t="shared" ref="F239:F242" si="144">D239-E239</f>
        <v>10000</v>
      </c>
    </row>
    <row r="240" spans="1:6" ht="27" customHeight="1">
      <c r="A240" s="82" t="s">
        <v>94</v>
      </c>
      <c r="B240" s="139">
        <v>200</v>
      </c>
      <c r="C240" s="139" t="s">
        <v>462</v>
      </c>
      <c r="D240" s="137">
        <f>D242+D247</f>
        <v>10000</v>
      </c>
      <c r="E240" s="137">
        <f>E242+E247</f>
        <v>0</v>
      </c>
      <c r="F240" s="106">
        <f t="shared" si="144"/>
        <v>10000</v>
      </c>
    </row>
    <row r="241" spans="1:6" ht="30.75" customHeight="1">
      <c r="A241" s="82" t="s">
        <v>170</v>
      </c>
      <c r="B241" s="139">
        <v>200</v>
      </c>
      <c r="C241" s="139" t="s">
        <v>473</v>
      </c>
      <c r="D241" s="137">
        <f>D242</f>
        <v>5000</v>
      </c>
      <c r="E241" s="151">
        <f>E242</f>
        <v>0</v>
      </c>
      <c r="F241" s="106">
        <f t="shared" si="144"/>
        <v>5000</v>
      </c>
    </row>
    <row r="242" spans="1:6" ht="27" customHeight="1">
      <c r="A242" s="61" t="s">
        <v>171</v>
      </c>
      <c r="B242" s="139">
        <v>200</v>
      </c>
      <c r="C242" s="139" t="s">
        <v>463</v>
      </c>
      <c r="D242" s="137">
        <f t="shared" si="143"/>
        <v>5000</v>
      </c>
      <c r="E242" s="137">
        <f t="shared" si="143"/>
        <v>0</v>
      </c>
      <c r="F242" s="106">
        <f t="shared" si="144"/>
        <v>5000</v>
      </c>
    </row>
    <row r="243" spans="1:6" ht="69.75" customHeight="1">
      <c r="A243" s="61" t="s">
        <v>172</v>
      </c>
      <c r="B243" s="139">
        <v>200</v>
      </c>
      <c r="C243" s="139" t="s">
        <v>464</v>
      </c>
      <c r="D243" s="137">
        <f>SUM(D244)</f>
        <v>5000</v>
      </c>
      <c r="E243" s="137">
        <f>SUM(E244)</f>
        <v>0</v>
      </c>
      <c r="F243" s="106">
        <f t="shared" ref="F243:F244" si="145">D243-E243</f>
        <v>5000</v>
      </c>
    </row>
    <row r="244" spans="1:6" ht="24.75" customHeight="1">
      <c r="A244" s="61" t="s">
        <v>99</v>
      </c>
      <c r="B244" s="139">
        <v>200</v>
      </c>
      <c r="C244" s="139" t="s">
        <v>465</v>
      </c>
      <c r="D244" s="137">
        <f t="shared" si="143"/>
        <v>5000</v>
      </c>
      <c r="E244" s="137">
        <f t="shared" si="143"/>
        <v>0</v>
      </c>
      <c r="F244" s="106">
        <f t="shared" si="145"/>
        <v>5000</v>
      </c>
    </row>
    <row r="245" spans="1:6" ht="26.25" customHeight="1">
      <c r="A245" s="61" t="s">
        <v>100</v>
      </c>
      <c r="B245" s="139">
        <v>200</v>
      </c>
      <c r="C245" s="139" t="s">
        <v>466</v>
      </c>
      <c r="D245" s="137">
        <f>D246</f>
        <v>5000</v>
      </c>
      <c r="E245" s="137">
        <f t="shared" si="143"/>
        <v>0</v>
      </c>
      <c r="F245" s="106">
        <f t="shared" ref="F245:F246" si="146">D245-E245</f>
        <v>5000</v>
      </c>
    </row>
    <row r="246" spans="1:6" ht="31.5" customHeight="1">
      <c r="A246" s="61" t="s">
        <v>132</v>
      </c>
      <c r="B246" s="139">
        <v>200</v>
      </c>
      <c r="C246" s="139" t="s">
        <v>467</v>
      </c>
      <c r="D246" s="137">
        <v>5000</v>
      </c>
      <c r="E246" s="137"/>
      <c r="F246" s="106">
        <f t="shared" si="146"/>
        <v>5000</v>
      </c>
    </row>
    <row r="247" spans="1:6" ht="23.25" customHeight="1">
      <c r="A247" s="61" t="s">
        <v>530</v>
      </c>
      <c r="B247" s="139">
        <v>200</v>
      </c>
      <c r="C247" s="139" t="s">
        <v>468</v>
      </c>
      <c r="D247" s="137">
        <f>SUM(D248)</f>
        <v>5000</v>
      </c>
      <c r="E247" s="137">
        <f t="shared" ref="E247:E250" si="147">E248</f>
        <v>0</v>
      </c>
      <c r="F247" s="106">
        <f t="shared" ref="F247:F248" si="148">D247-E247</f>
        <v>5000</v>
      </c>
    </row>
    <row r="248" spans="1:6" ht="68.25" customHeight="1">
      <c r="A248" s="61" t="s">
        <v>531</v>
      </c>
      <c r="B248" s="139">
        <v>200</v>
      </c>
      <c r="C248" s="139" t="s">
        <v>469</v>
      </c>
      <c r="D248" s="137">
        <f>SUM(D249)</f>
        <v>5000</v>
      </c>
      <c r="E248" s="137">
        <f t="shared" si="147"/>
        <v>0</v>
      </c>
      <c r="F248" s="106">
        <f t="shared" si="148"/>
        <v>5000</v>
      </c>
    </row>
    <row r="249" spans="1:6" ht="26.25" customHeight="1">
      <c r="A249" s="61" t="s">
        <v>99</v>
      </c>
      <c r="B249" s="139">
        <v>200</v>
      </c>
      <c r="C249" s="139" t="s">
        <v>470</v>
      </c>
      <c r="D249" s="137">
        <f>SUM(D250)</f>
        <v>5000</v>
      </c>
      <c r="E249" s="137">
        <f t="shared" si="147"/>
        <v>0</v>
      </c>
      <c r="F249" s="106">
        <f t="shared" ref="F249:F257" si="149">D249-E249</f>
        <v>5000</v>
      </c>
    </row>
    <row r="250" spans="1:6" ht="26.25" customHeight="1">
      <c r="A250" s="61" t="s">
        <v>100</v>
      </c>
      <c r="B250" s="139">
        <v>200</v>
      </c>
      <c r="C250" s="139" t="s">
        <v>471</v>
      </c>
      <c r="D250" s="137">
        <f>SUM(D251)</f>
        <v>5000</v>
      </c>
      <c r="E250" s="137">
        <f t="shared" si="147"/>
        <v>0</v>
      </c>
      <c r="F250" s="106">
        <f t="shared" si="149"/>
        <v>5000</v>
      </c>
    </row>
    <row r="251" spans="1:6" ht="33" customHeight="1">
      <c r="A251" s="61" t="s">
        <v>132</v>
      </c>
      <c r="B251" s="139">
        <v>200</v>
      </c>
      <c r="C251" s="139" t="s">
        <v>472</v>
      </c>
      <c r="D251" s="137">
        <v>5000</v>
      </c>
      <c r="E251" s="137"/>
      <c r="F251" s="106">
        <f t="shared" si="149"/>
        <v>5000</v>
      </c>
    </row>
    <row r="252" spans="1:6" ht="18" customHeight="1">
      <c r="A252" s="61" t="s">
        <v>498</v>
      </c>
      <c r="B252" s="139">
        <v>200</v>
      </c>
      <c r="C252" s="139" t="s">
        <v>499</v>
      </c>
      <c r="D252" s="138">
        <f t="shared" ref="D252:E256" si="150">D253</f>
        <v>1000</v>
      </c>
      <c r="E252" s="138">
        <f t="shared" si="150"/>
        <v>0</v>
      </c>
      <c r="F252" s="107">
        <f t="shared" si="149"/>
        <v>1000</v>
      </c>
    </row>
    <row r="253" spans="1:6" ht="27.75" customHeight="1">
      <c r="A253" s="136" t="s">
        <v>500</v>
      </c>
      <c r="B253" s="139">
        <v>200</v>
      </c>
      <c r="C253" s="139" t="s">
        <v>501</v>
      </c>
      <c r="D253" s="137">
        <f t="shared" si="150"/>
        <v>1000</v>
      </c>
      <c r="E253" s="137">
        <f t="shared" si="150"/>
        <v>0</v>
      </c>
      <c r="F253" s="106">
        <f t="shared" si="149"/>
        <v>1000</v>
      </c>
    </row>
    <row r="254" spans="1:6" ht="28.5" customHeight="1">
      <c r="A254" s="61" t="s">
        <v>306</v>
      </c>
      <c r="B254" s="139">
        <v>200</v>
      </c>
      <c r="C254" s="139" t="s">
        <v>502</v>
      </c>
      <c r="D254" s="137">
        <f t="shared" si="150"/>
        <v>1000</v>
      </c>
      <c r="E254" s="137">
        <f t="shared" si="150"/>
        <v>0</v>
      </c>
      <c r="F254" s="106">
        <f t="shared" si="149"/>
        <v>1000</v>
      </c>
    </row>
    <row r="255" spans="1:6" ht="28.5" customHeight="1">
      <c r="A255" s="61" t="s">
        <v>508</v>
      </c>
      <c r="B255" s="139">
        <v>200</v>
      </c>
      <c r="C255" s="139" t="s">
        <v>503</v>
      </c>
      <c r="D255" s="137">
        <f t="shared" si="150"/>
        <v>1000</v>
      </c>
      <c r="E255" s="137">
        <f t="shared" si="150"/>
        <v>0</v>
      </c>
      <c r="F255" s="106">
        <f t="shared" si="149"/>
        <v>1000</v>
      </c>
    </row>
    <row r="256" spans="1:6" ht="60.75" customHeight="1">
      <c r="A256" s="61" t="s">
        <v>532</v>
      </c>
      <c r="B256" s="139">
        <v>200</v>
      </c>
      <c r="C256" s="139" t="s">
        <v>504</v>
      </c>
      <c r="D256" s="137">
        <f t="shared" si="150"/>
        <v>1000</v>
      </c>
      <c r="E256" s="137">
        <f t="shared" si="150"/>
        <v>0</v>
      </c>
      <c r="F256" s="106">
        <f t="shared" si="149"/>
        <v>1000</v>
      </c>
    </row>
    <row r="257" spans="1:6" ht="24" customHeight="1">
      <c r="A257" s="61" t="s">
        <v>510</v>
      </c>
      <c r="B257" s="139">
        <v>200</v>
      </c>
      <c r="C257" s="129" t="s">
        <v>491</v>
      </c>
      <c r="D257" s="137">
        <v>1000</v>
      </c>
      <c r="E257" s="137"/>
      <c r="F257" s="106">
        <f t="shared" si="149"/>
        <v>1000</v>
      </c>
    </row>
    <row r="258" spans="1:6" ht="19.5" customHeight="1">
      <c r="A258" s="130" t="s">
        <v>13</v>
      </c>
      <c r="B258" s="131">
        <v>450</v>
      </c>
      <c r="C258" s="132" t="s">
        <v>12</v>
      </c>
      <c r="D258" s="133">
        <f>SUM(Лист1!D16-Лист2!D5)</f>
        <v>0</v>
      </c>
      <c r="E258" s="134">
        <v>57397</v>
      </c>
      <c r="F258" s="132" t="s">
        <v>21</v>
      </c>
    </row>
  </sheetData>
  <mergeCells count="41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4:F75"/>
    <mergeCell ref="F49:F50"/>
    <mergeCell ref="F39:F40"/>
    <mergeCell ref="F41:F42"/>
    <mergeCell ref="F43:F44"/>
    <mergeCell ref="F45:F46"/>
    <mergeCell ref="F110:F111"/>
    <mergeCell ref="F112:F113"/>
    <mergeCell ref="F114:F115"/>
    <mergeCell ref="F116:F117"/>
    <mergeCell ref="F104:F105"/>
    <mergeCell ref="F106:F107"/>
    <mergeCell ref="F136:F137"/>
    <mergeCell ref="F138:F139"/>
    <mergeCell ref="F140:F141"/>
    <mergeCell ref="F118:F119"/>
    <mergeCell ref="F120:F121"/>
    <mergeCell ref="F126:F127"/>
    <mergeCell ref="F156:F157"/>
    <mergeCell ref="F158:F159"/>
    <mergeCell ref="F160:F161"/>
    <mergeCell ref="F162:F163"/>
    <mergeCell ref="F164:F165"/>
    <mergeCell ref="F186:F187"/>
    <mergeCell ref="F188:F189"/>
    <mergeCell ref="F182:F183"/>
    <mergeCell ref="F184:F185"/>
    <mergeCell ref="F223:F224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2" manualBreakCount="2">
    <brk id="63" max="16383" man="1"/>
    <brk id="9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zoomScale="130" zoomScaleNormal="100" zoomScaleSheetLayoutView="130" workbookViewId="0">
      <selection activeCell="E26" sqref="E26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10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64" t="s">
        <v>98</v>
      </c>
      <c r="B3" s="164"/>
      <c r="C3" s="164"/>
      <c r="D3" s="164"/>
      <c r="E3" s="164"/>
      <c r="F3" s="164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0</v>
      </c>
      <c r="E11" s="57">
        <f>E20+E12</f>
        <v>-57397</v>
      </c>
      <c r="F11" s="49">
        <f>D11-E11</f>
        <v>57397</v>
      </c>
    </row>
    <row r="12" spans="1:6" ht="26.25" customHeight="1">
      <c r="A12" s="141" t="s">
        <v>523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505</v>
      </c>
      <c r="B13" s="51" t="s">
        <v>11</v>
      </c>
      <c r="C13" s="91" t="s">
        <v>517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520</v>
      </c>
      <c r="B14" s="51" t="s">
        <v>11</v>
      </c>
      <c r="C14" s="91" t="s">
        <v>507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493</v>
      </c>
      <c r="B15" s="51" t="s">
        <v>11</v>
      </c>
      <c r="C15" s="91" t="s">
        <v>494</v>
      </c>
      <c r="D15" s="92">
        <f>D16</f>
        <v>0</v>
      </c>
      <c r="E15" s="92">
        <f>E16</f>
        <v>0</v>
      </c>
      <c r="F15" s="87"/>
    </row>
    <row r="16" spans="1:6" ht="33.75" customHeight="1">
      <c r="A16" s="90" t="s">
        <v>521</v>
      </c>
      <c r="B16" s="51" t="s">
        <v>11</v>
      </c>
      <c r="C16" s="91" t="s">
        <v>518</v>
      </c>
      <c r="D16" s="92">
        <v>0</v>
      </c>
      <c r="E16" s="92">
        <v>0</v>
      </c>
      <c r="F16" s="87"/>
    </row>
    <row r="17" spans="1:6" ht="33.75" customHeight="1">
      <c r="A17" s="90" t="s">
        <v>495</v>
      </c>
      <c r="B17" s="51" t="s">
        <v>11</v>
      </c>
      <c r="C17" s="91" t="s">
        <v>507</v>
      </c>
      <c r="D17" s="92">
        <f>D18</f>
        <v>-992000</v>
      </c>
      <c r="E17" s="92">
        <v>0</v>
      </c>
      <c r="F17" s="135"/>
    </row>
    <row r="18" spans="1:6" ht="25.5" customHeight="1">
      <c r="A18" s="90" t="s">
        <v>495</v>
      </c>
      <c r="B18" s="51" t="s">
        <v>11</v>
      </c>
      <c r="C18" s="91" t="s">
        <v>496</v>
      </c>
      <c r="D18" s="92">
        <f>D19</f>
        <v>-992000</v>
      </c>
      <c r="E18" s="92">
        <v>0</v>
      </c>
      <c r="F18" s="87"/>
    </row>
    <row r="19" spans="1:6" ht="30.75" customHeight="1">
      <c r="A19" s="90" t="s">
        <v>522</v>
      </c>
      <c r="B19" s="51" t="s">
        <v>11</v>
      </c>
      <c r="C19" s="91" t="s">
        <v>497</v>
      </c>
      <c r="D19" s="92">
        <v>-992000</v>
      </c>
      <c r="E19" s="92">
        <v>0</v>
      </c>
      <c r="F19" s="87"/>
    </row>
    <row r="20" spans="1:6" ht="25.5" customHeight="1">
      <c r="A20" s="30" t="s">
        <v>519</v>
      </c>
      <c r="B20" s="51" t="s">
        <v>506</v>
      </c>
      <c r="C20" s="33" t="s">
        <v>63</v>
      </c>
      <c r="D20" s="92">
        <f>D21</f>
        <v>992000</v>
      </c>
      <c r="E20" s="92">
        <f>E21</f>
        <v>-57397</v>
      </c>
      <c r="F20" s="140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f>D29+D25</f>
        <v>992000</v>
      </c>
      <c r="E21" s="58">
        <f>E29+E25</f>
        <v>-57397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-9941600</v>
      </c>
      <c r="E22" s="58">
        <f t="shared" si="0"/>
        <v>-272392.11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-9941600</v>
      </c>
      <c r="E23" s="58">
        <f t="shared" si="0"/>
        <v>-272392.11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-9941600</v>
      </c>
      <c r="E24" s="58">
        <f t="shared" si="0"/>
        <v>-272392.11</v>
      </c>
      <c r="F24" s="56" t="s">
        <v>12</v>
      </c>
    </row>
    <row r="25" spans="1:6" ht="22.5" customHeight="1">
      <c r="A25" s="30" t="s">
        <v>484</v>
      </c>
      <c r="B25" s="51">
        <v>710</v>
      </c>
      <c r="C25" s="33" t="s">
        <v>58</v>
      </c>
      <c r="D25" s="31">
        <v>-9941600</v>
      </c>
      <c r="E25" s="59">
        <v>-272392.11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10933600</v>
      </c>
      <c r="E26" s="58">
        <f t="shared" si="1"/>
        <v>214995.11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10933600</v>
      </c>
      <c r="E27" s="58">
        <f t="shared" si="1"/>
        <v>214995.11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10933600</v>
      </c>
      <c r="E28" s="58">
        <f t="shared" si="1"/>
        <v>214995.11</v>
      </c>
      <c r="F28" s="56" t="s">
        <v>12</v>
      </c>
    </row>
    <row r="29" spans="1:6" ht="23.25" customHeight="1" thickBot="1">
      <c r="A29" s="30" t="s">
        <v>485</v>
      </c>
      <c r="B29" s="52">
        <v>720</v>
      </c>
      <c r="C29" s="53" t="s">
        <v>62</v>
      </c>
      <c r="D29" s="54">
        <v>10933600</v>
      </c>
      <c r="E29" s="60">
        <v>214995.11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490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2017-02-07T13:22:43Z</cp:lastPrinted>
  <dcterms:created xsi:type="dcterms:W3CDTF">1999-06-18T11:49:53Z</dcterms:created>
  <dcterms:modified xsi:type="dcterms:W3CDTF">2017-02-08T05:19:01Z</dcterms:modified>
</cp:coreProperties>
</file>