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165" windowWidth="11805" windowHeight="6345" firstSheet="1" activeTab="1"/>
  </bookViews>
  <sheets>
    <sheet name="Лист17" sheetId="1" r:id="rId1"/>
    <sheet name="Лист1" sheetId="3" r:id="rId2"/>
    <sheet name="Лист2" sheetId="4" r:id="rId3"/>
    <sheet name="Лист 3" sheetId="8" r:id="rId4"/>
  </sheets>
  <definedNames>
    <definedName name="_xlnm.Print_Area" localSheetId="3">'Лист 3'!$A$1:$F$33</definedName>
    <definedName name="_xlnm.Print_Area" localSheetId="1">Лист1!$A$1:$F$69</definedName>
  </definedNames>
  <calcPr calcId="125725"/>
</workbook>
</file>

<file path=xl/calcChain.xml><?xml version="1.0" encoding="utf-8"?>
<calcChain xmlns="http://schemas.openxmlformats.org/spreadsheetml/2006/main">
  <c r="D17" i="4"/>
  <c r="E20" i="3"/>
  <c r="E64"/>
  <c r="F58"/>
  <c r="E22" i="8" l="1"/>
  <c r="E21" s="1"/>
  <c r="E20" s="1"/>
  <c r="D22"/>
  <c r="D21" s="1"/>
  <c r="D20" s="1"/>
  <c r="D15" s="1"/>
  <c r="D14" s="1"/>
  <c r="E18"/>
  <c r="E17" s="1"/>
  <c r="E16" s="1"/>
  <c r="D18"/>
  <c r="D17"/>
  <c r="D16"/>
  <c r="E15" l="1"/>
  <c r="E14" s="1"/>
  <c r="E11" s="1"/>
  <c r="D11"/>
  <c r="E67" i="3"/>
  <c r="E66" s="1"/>
  <c r="D67"/>
  <c r="D66" s="1"/>
  <c r="D51"/>
  <c r="D50" s="1"/>
  <c r="D49" s="1"/>
  <c r="F288" i="4"/>
  <c r="F22"/>
  <c r="F38"/>
  <c r="F65"/>
  <c r="F76"/>
  <c r="F88"/>
  <c r="F92"/>
  <c r="F98"/>
  <c r="F104"/>
  <c r="F128"/>
  <c r="F150"/>
  <c r="F158"/>
  <c r="F224"/>
  <c r="F242"/>
  <c r="F275"/>
  <c r="F283"/>
  <c r="F9"/>
  <c r="F19"/>
  <c r="F21"/>
  <c r="F23"/>
  <c r="F31"/>
  <c r="F39"/>
  <c r="F41"/>
  <c r="F43"/>
  <c r="F45"/>
  <c r="F53"/>
  <c r="F59"/>
  <c r="F71"/>
  <c r="F75"/>
  <c r="F83"/>
  <c r="F105"/>
  <c r="F107"/>
  <c r="F109"/>
  <c r="F111"/>
  <c r="F113"/>
  <c r="F115"/>
  <c r="F119"/>
  <c r="F129"/>
  <c r="F135"/>
  <c r="F137"/>
  <c r="F145"/>
  <c r="F153"/>
  <c r="F159"/>
  <c r="F161"/>
  <c r="F163"/>
  <c r="F165"/>
  <c r="F167"/>
  <c r="F169"/>
  <c r="F177"/>
  <c r="F181"/>
  <c r="F185"/>
  <c r="F187"/>
  <c r="F189"/>
  <c r="F191"/>
  <c r="F197"/>
  <c r="F205"/>
  <c r="F209"/>
  <c r="F215"/>
  <c r="F217"/>
  <c r="F219"/>
  <c r="F231"/>
  <c r="F235"/>
  <c r="F239"/>
  <c r="F243"/>
  <c r="F255"/>
  <c r="F260"/>
  <c r="F268"/>
  <c r="E15"/>
  <c r="E14" s="1"/>
  <c r="E13" s="1"/>
  <c r="E18"/>
  <c r="E17" s="1"/>
  <c r="E37"/>
  <c r="E36" s="1"/>
  <c r="E50"/>
  <c r="E49" s="1"/>
  <c r="E48" s="1"/>
  <c r="E47" s="1"/>
  <c r="E46" s="1"/>
  <c r="E52"/>
  <c r="E51" s="1"/>
  <c r="E58"/>
  <c r="E57" s="1"/>
  <c r="E56" s="1"/>
  <c r="E55" s="1"/>
  <c r="E54" s="1"/>
  <c r="E64"/>
  <c r="E63" s="1"/>
  <c r="E62" s="1"/>
  <c r="E61" s="1"/>
  <c r="E60" s="1"/>
  <c r="E70"/>
  <c r="E69" s="1"/>
  <c r="E87"/>
  <c r="E86" s="1"/>
  <c r="E85" s="1"/>
  <c r="E84" s="1"/>
  <c r="E78" s="1"/>
  <c r="E91"/>
  <c r="E90" s="1"/>
  <c r="E89" s="1"/>
  <c r="E97"/>
  <c r="E96" s="1"/>
  <c r="E95" s="1"/>
  <c r="E101"/>
  <c r="E100" s="1"/>
  <c r="E99" s="1"/>
  <c r="E103"/>
  <c r="E102" s="1"/>
  <c r="E116"/>
  <c r="E118"/>
  <c r="E117" s="1"/>
  <c r="E127"/>
  <c r="E126" s="1"/>
  <c r="E131"/>
  <c r="E130" s="1"/>
  <c r="E144"/>
  <c r="E143" s="1"/>
  <c r="E142" s="1"/>
  <c r="E141" s="1"/>
  <c r="E149"/>
  <c r="E148" s="1"/>
  <c r="E147" s="1"/>
  <c r="E176"/>
  <c r="E175" s="1"/>
  <c r="E174" s="1"/>
  <c r="E180"/>
  <c r="E179" s="1"/>
  <c r="E178" s="1"/>
  <c r="E196"/>
  <c r="E195" s="1"/>
  <c r="E194" s="1"/>
  <c r="E193" s="1"/>
  <c r="E204"/>
  <c r="E203" s="1"/>
  <c r="E202" s="1"/>
  <c r="E208"/>
  <c r="E207" s="1"/>
  <c r="E206" s="1"/>
  <c r="E223"/>
  <c r="E222" s="1"/>
  <c r="E221" s="1"/>
  <c r="E213" s="1"/>
  <c r="E241"/>
  <c r="E240" s="1"/>
  <c r="E254"/>
  <c r="E253" s="1"/>
  <c r="E252" s="1"/>
  <c r="E259"/>
  <c r="E258" s="1"/>
  <c r="E257" s="1"/>
  <c r="E267"/>
  <c r="E266" s="1"/>
  <c r="E265" s="1"/>
  <c r="E264" s="1"/>
  <c r="E263" s="1"/>
  <c r="E262" s="1"/>
  <c r="E274"/>
  <c r="E273" s="1"/>
  <c r="E272" s="1"/>
  <c r="E271" s="1"/>
  <c r="E270" s="1"/>
  <c r="D18"/>
  <c r="D37"/>
  <c r="D52"/>
  <c r="D51" s="1"/>
  <c r="D58"/>
  <c r="D57" s="1"/>
  <c r="D56" s="1"/>
  <c r="D55" s="1"/>
  <c r="D54" s="1"/>
  <c r="F54" s="1"/>
  <c r="D64"/>
  <c r="D63" s="1"/>
  <c r="D62" s="1"/>
  <c r="D61" s="1"/>
  <c r="D70"/>
  <c r="F70" s="1"/>
  <c r="D87"/>
  <c r="D91"/>
  <c r="D90" s="1"/>
  <c r="D97"/>
  <c r="D103"/>
  <c r="D102" s="1"/>
  <c r="D118"/>
  <c r="D117" s="1"/>
  <c r="D127"/>
  <c r="D131"/>
  <c r="D144"/>
  <c r="D143" s="1"/>
  <c r="D149"/>
  <c r="D180"/>
  <c r="D179" s="1"/>
  <c r="D196"/>
  <c r="D195" s="1"/>
  <c r="D194" s="1"/>
  <c r="D204"/>
  <c r="D203" s="1"/>
  <c r="D208"/>
  <c r="D207" s="1"/>
  <c r="D223"/>
  <c r="D222" s="1"/>
  <c r="D221" s="1"/>
  <c r="D241"/>
  <c r="D254"/>
  <c r="D253" s="1"/>
  <c r="D259"/>
  <c r="D267"/>
  <c r="D274"/>
  <c r="D287"/>
  <c r="F194" l="1"/>
  <c r="F11" i="8"/>
  <c r="F14"/>
  <c r="E94" i="4"/>
  <c r="E93" s="1"/>
  <c r="F62"/>
  <c r="F58"/>
  <c r="F64"/>
  <c r="F56"/>
  <c r="F52"/>
  <c r="F18"/>
  <c r="E35"/>
  <c r="F149"/>
  <c r="F131"/>
  <c r="F117"/>
  <c r="F90"/>
  <c r="D89"/>
  <c r="F118"/>
  <c r="F127"/>
  <c r="F144"/>
  <c r="F196"/>
  <c r="F204"/>
  <c r="F208"/>
  <c r="F203"/>
  <c r="F143"/>
  <c r="F57"/>
  <c r="F254"/>
  <c r="F222"/>
  <c r="F51"/>
  <c r="F103"/>
  <c r="F179"/>
  <c r="D178"/>
  <c r="F178" s="1"/>
  <c r="F207"/>
  <c r="D206"/>
  <c r="D286"/>
  <c r="D252"/>
  <c r="D248" s="1"/>
  <c r="F253"/>
  <c r="F97"/>
  <c r="D96"/>
  <c r="F87"/>
  <c r="D86"/>
  <c r="F37"/>
  <c r="D36"/>
  <c r="D35" s="1"/>
  <c r="E125"/>
  <c r="E124" s="1"/>
  <c r="E122" s="1"/>
  <c r="E121" s="1"/>
  <c r="E120" s="1"/>
  <c r="F195"/>
  <c r="F63"/>
  <c r="F55"/>
  <c r="D273"/>
  <c r="F274"/>
  <c r="D258"/>
  <c r="F258" s="1"/>
  <c r="F259"/>
  <c r="D240"/>
  <c r="F240" s="1"/>
  <c r="F241"/>
  <c r="D148"/>
  <c r="D142"/>
  <c r="F142" s="1"/>
  <c r="D130"/>
  <c r="F130" s="1"/>
  <c r="D126"/>
  <c r="F126" s="1"/>
  <c r="F17"/>
  <c r="F223"/>
  <c r="F91"/>
  <c r="D266"/>
  <c r="F266" s="1"/>
  <c r="F267"/>
  <c r="D213"/>
  <c r="F221"/>
  <c r="F61"/>
  <c r="D60"/>
  <c r="F60" s="1"/>
  <c r="E16"/>
  <c r="E12" s="1"/>
  <c r="E201"/>
  <c r="E200" s="1"/>
  <c r="E211"/>
  <c r="E212"/>
  <c r="E210" s="1"/>
  <c r="E251"/>
  <c r="E250" s="1"/>
  <c r="E249" s="1"/>
  <c r="E248"/>
  <c r="E256"/>
  <c r="E123" l="1"/>
  <c r="F36"/>
  <c r="E11"/>
  <c r="F35"/>
  <c r="D85"/>
  <c r="F85" s="1"/>
  <c r="F86"/>
  <c r="D95"/>
  <c r="F96"/>
  <c r="D147"/>
  <c r="F147" s="1"/>
  <c r="F148"/>
  <c r="F248"/>
  <c r="E10"/>
  <c r="D212"/>
  <c r="D210" s="1"/>
  <c r="F210" s="1"/>
  <c r="F213"/>
  <c r="D257"/>
  <c r="D272"/>
  <c r="F273"/>
  <c r="E247"/>
  <c r="D16"/>
  <c r="D12" s="1"/>
  <c r="F12" s="1"/>
  <c r="D125"/>
  <c r="F125" s="1"/>
  <c r="D285"/>
  <c r="F95" l="1"/>
  <c r="D256"/>
  <c r="F257"/>
  <c r="D284"/>
  <c r="D271"/>
  <c r="F272"/>
  <c r="D247" l="1"/>
  <c r="F247" s="1"/>
  <c r="F256"/>
  <c r="D270"/>
  <c r="F270" s="1"/>
  <c r="F271"/>
  <c r="D193" l="1"/>
  <c r="F193" s="1"/>
  <c r="E44" i="3"/>
  <c r="D54"/>
  <c r="D116" i="4" l="1"/>
  <c r="E54" i="3"/>
  <c r="E53" s="1"/>
  <c r="F48"/>
  <c r="E51" l="1"/>
  <c r="D25"/>
  <c r="F29"/>
  <c r="E184" i="4"/>
  <c r="E183" s="1"/>
  <c r="E182" s="1"/>
  <c r="E173" s="1"/>
  <c r="E172" s="1"/>
  <c r="E282"/>
  <c r="E281" s="1"/>
  <c r="E287"/>
  <c r="E157"/>
  <c r="E156" s="1"/>
  <c r="E155" s="1"/>
  <c r="E154" s="1"/>
  <c r="E280" l="1"/>
  <c r="E279" s="1"/>
  <c r="E278" s="1"/>
  <c r="E286"/>
  <c r="F287"/>
  <c r="E171"/>
  <c r="E170" s="1"/>
  <c r="E50" i="3"/>
  <c r="E49" s="1"/>
  <c r="E285" i="4" l="1"/>
  <c r="F286"/>
  <c r="D101"/>
  <c r="E82"/>
  <c r="E81" s="1"/>
  <c r="E80" s="1"/>
  <c r="E79" s="1"/>
  <c r="E284" l="1"/>
  <c r="F285"/>
  <c r="D100"/>
  <c r="D99" s="1"/>
  <c r="D94" s="1"/>
  <c r="F101"/>
  <c r="E74"/>
  <c r="E73" s="1"/>
  <c r="E72" s="1"/>
  <c r="E269"/>
  <c r="E261" s="1"/>
  <c r="F99" l="1"/>
  <c r="E277"/>
  <c r="E276" s="1"/>
  <c r="F284"/>
  <c r="D93" l="1"/>
  <c r="F93" s="1"/>
  <c r="F94"/>
  <c r="D202"/>
  <c r="F202" l="1"/>
  <c r="D201"/>
  <c r="D200" s="1"/>
  <c r="E68"/>
  <c r="E67" s="1"/>
  <c r="F89"/>
  <c r="E66" l="1"/>
  <c r="E8" s="1"/>
  <c r="F201"/>
  <c r="E29"/>
  <c r="E27" s="1"/>
  <c r="D282"/>
  <c r="F282" s="1"/>
  <c r="D184"/>
  <c r="F184" s="1"/>
  <c r="D157"/>
  <c r="D133"/>
  <c r="F133" s="1"/>
  <c r="D50"/>
  <c r="D49" s="1"/>
  <c r="E42" i="3"/>
  <c r="E41" s="1"/>
  <c r="F26"/>
  <c r="F27"/>
  <c r="F28"/>
  <c r="E25"/>
  <c r="E24" s="1"/>
  <c r="D24"/>
  <c r="D48" i="4" l="1"/>
  <c r="F49"/>
  <c r="D156"/>
  <c r="D155" s="1"/>
  <c r="F157"/>
  <c r="D132"/>
  <c r="D183"/>
  <c r="F183" s="1"/>
  <c r="D269"/>
  <c r="F269" s="1"/>
  <c r="F24" i="3"/>
  <c r="D281" i="4"/>
  <c r="F281" s="1"/>
  <c r="F25" i="3"/>
  <c r="D47" i="4" l="1"/>
  <c r="F47" s="1"/>
  <c r="F48"/>
  <c r="D154"/>
  <c r="F154" s="1"/>
  <c r="F155"/>
  <c r="D280"/>
  <c r="D74"/>
  <c r="F74" s="1"/>
  <c r="E238"/>
  <c r="D182"/>
  <c r="F182" s="1"/>
  <c r="D238"/>
  <c r="D211"/>
  <c r="F211" s="1"/>
  <c r="D46" l="1"/>
  <c r="F238"/>
  <c r="D279"/>
  <c r="F279" s="1"/>
  <c r="F280"/>
  <c r="E237"/>
  <c r="E234"/>
  <c r="E230"/>
  <c r="E152"/>
  <c r="D176"/>
  <c r="F176" s="1"/>
  <c r="D237"/>
  <c r="D236" s="1"/>
  <c r="D73"/>
  <c r="F73" s="1"/>
  <c r="D251"/>
  <c r="F251" s="1"/>
  <c r="D230"/>
  <c r="D82"/>
  <c r="F82" s="1"/>
  <c r="D152"/>
  <c r="D234"/>
  <c r="F152" l="1"/>
  <c r="F237"/>
  <c r="D278"/>
  <c r="F278" s="1"/>
  <c r="F234"/>
  <c r="F230"/>
  <c r="D277"/>
  <c r="E236"/>
  <c r="E233"/>
  <c r="E232" s="1"/>
  <c r="E229"/>
  <c r="E151"/>
  <c r="E146" s="1"/>
  <c r="D175"/>
  <c r="D69"/>
  <c r="F69" s="1"/>
  <c r="D233"/>
  <c r="D151"/>
  <c r="F151" s="1"/>
  <c r="D81"/>
  <c r="F81" s="1"/>
  <c r="D265"/>
  <c r="F265" s="1"/>
  <c r="D229"/>
  <c r="D250"/>
  <c r="D72"/>
  <c r="F72" s="1"/>
  <c r="F30" i="3"/>
  <c r="F31"/>
  <c r="D56"/>
  <c r="D53" s="1"/>
  <c r="F229" i="4" l="1"/>
  <c r="F175"/>
  <c r="D174"/>
  <c r="D173" s="1"/>
  <c r="D172" s="1"/>
  <c r="F233"/>
  <c r="F236"/>
  <c r="F277"/>
  <c r="D276"/>
  <c r="F276" s="1"/>
  <c r="E140"/>
  <c r="E139"/>
  <c r="E138" s="1"/>
  <c r="E228"/>
  <c r="E227" s="1"/>
  <c r="D249"/>
  <c r="F249" s="1"/>
  <c r="D84"/>
  <c r="F84" s="1"/>
  <c r="D228"/>
  <c r="D264"/>
  <c r="F264" s="1"/>
  <c r="D80"/>
  <c r="F80" s="1"/>
  <c r="D141"/>
  <c r="F141" s="1"/>
  <c r="D232"/>
  <c r="F232" s="1"/>
  <c r="D68"/>
  <c r="F53" i="3"/>
  <c r="D67" i="4" l="1"/>
  <c r="F68"/>
  <c r="F228"/>
  <c r="D225"/>
  <c r="F173"/>
  <c r="F174"/>
  <c r="E226"/>
  <c r="E225" s="1"/>
  <c r="E199"/>
  <c r="F67"/>
  <c r="D227"/>
  <c r="D146"/>
  <c r="F146" s="1"/>
  <c r="D79"/>
  <c r="D78" s="1"/>
  <c r="D263"/>
  <c r="F263" s="1"/>
  <c r="D124"/>
  <c r="D29"/>
  <c r="F29" s="1"/>
  <c r="E33"/>
  <c r="D33"/>
  <c r="D66" l="1"/>
  <c r="F66" s="1"/>
  <c r="D123"/>
  <c r="F123" s="1"/>
  <c r="F124"/>
  <c r="F200"/>
  <c r="D199"/>
  <c r="F199" s="1"/>
  <c r="E198"/>
  <c r="F33"/>
  <c r="D226"/>
  <c r="F227"/>
  <c r="F79"/>
  <c r="D171"/>
  <c r="F171" s="1"/>
  <c r="D139"/>
  <c r="F139" s="1"/>
  <c r="E246"/>
  <c r="E77"/>
  <c r="F172"/>
  <c r="D246"/>
  <c r="D262"/>
  <c r="F262" s="1"/>
  <c r="D77"/>
  <c r="D122"/>
  <c r="D140"/>
  <c r="F140" s="1"/>
  <c r="D27"/>
  <c r="F27" s="1"/>
  <c r="F77" l="1"/>
  <c r="F225"/>
  <c r="F226"/>
  <c r="D261"/>
  <c r="F261" s="1"/>
  <c r="E245"/>
  <c r="D198"/>
  <c r="D245"/>
  <c r="E28"/>
  <c r="D28"/>
  <c r="E19" i="3"/>
  <c r="D20"/>
  <c r="F245" i="4" l="1"/>
  <c r="F198"/>
  <c r="E244"/>
  <c r="E7" s="1"/>
  <c r="D170"/>
  <c r="D244"/>
  <c r="D138"/>
  <c r="F138" s="1"/>
  <c r="F244" l="1"/>
  <c r="D64" i="3"/>
  <c r="E62"/>
  <c r="E61" s="1"/>
  <c r="E60" s="1"/>
  <c r="D62"/>
  <c r="E47"/>
  <c r="D47"/>
  <c r="D46" s="1"/>
  <c r="D44"/>
  <c r="D42"/>
  <c r="E36"/>
  <c r="E35" s="1"/>
  <c r="D36"/>
  <c r="D19"/>
  <c r="E59" l="1"/>
  <c r="F47"/>
  <c r="D61"/>
  <c r="D60" s="1"/>
  <c r="D59" s="1"/>
  <c r="D26" i="4"/>
  <c r="E46" i="3"/>
  <c r="F46" s="1"/>
  <c r="D41"/>
  <c r="D35" s="1"/>
  <c r="D18" s="1"/>
  <c r="E18"/>
  <c r="F19"/>
  <c r="F20"/>
  <c r="F21"/>
  <c r="F36"/>
  <c r="F37"/>
  <c r="F42"/>
  <c r="F43"/>
  <c r="F44"/>
  <c r="F45"/>
  <c r="E16" l="1"/>
  <c r="F18"/>
  <c r="D25" i="4"/>
  <c r="E26"/>
  <c r="F41" i="3"/>
  <c r="F35"/>
  <c r="F60" l="1"/>
  <c r="D24" i="4"/>
  <c r="E25"/>
  <c r="F25" s="1"/>
  <c r="D15"/>
  <c r="F15" s="1"/>
  <c r="F59" i="3" l="1"/>
  <c r="D16"/>
  <c r="E24" i="4"/>
  <c r="D14"/>
  <c r="F16" i="3" l="1"/>
  <c r="E5" i="4"/>
  <c r="E289" s="1"/>
  <c r="D13"/>
  <c r="F13" s="1"/>
  <c r="D10" l="1"/>
  <c r="D8" s="1"/>
  <c r="F8" l="1"/>
  <c r="D11"/>
  <c r="F11" s="1"/>
  <c r="D121"/>
  <c r="F121" s="1"/>
  <c r="D120" l="1"/>
  <c r="D7" s="1"/>
  <c r="F7" l="1"/>
  <c r="F120"/>
  <c r="D5"/>
  <c r="F5" l="1"/>
  <c r="D289"/>
</calcChain>
</file>

<file path=xl/sharedStrings.xml><?xml version="1.0" encoding="utf-8"?>
<sst xmlns="http://schemas.openxmlformats.org/spreadsheetml/2006/main" count="852" uniqueCount="596">
  <si>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</si>
  <si>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</si>
  <si>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</si>
  <si>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</si>
  <si>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</si>
  <si>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</si>
  <si>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</si>
  <si>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</si>
  <si>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</si>
  <si>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</si>
  <si>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</si>
  <si>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</si>
  <si>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</si>
  <si>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</si>
  <si>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</si>
  <si>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</si>
  <si>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</si>
  <si>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</si>
  <si>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</si>
  <si>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</si>
  <si>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</si>
  <si>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</si>
  <si>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</si>
  <si>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</si>
  <si>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</si>
  <si>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</si>
  <si>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</si>
  <si>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</si>
  <si>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</si>
  <si>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</si>
  <si>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</si>
  <si>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</si>
  <si>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</si>
  <si>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</si>
  <si>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</si>
  <si>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</si>
  <si>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</si>
  <si>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</si>
  <si>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</si>
  <si>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</si>
  <si>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</si>
  <si>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</si>
  <si>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</si>
  <si>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</si>
  <si>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</si>
  <si>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</si>
  <si>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</si>
  <si>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</si>
  <si>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</si>
  <si>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</si>
  <si>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</si>
  <si>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</si>
  <si>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</si>
  <si>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</si>
  <si>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</si>
  <si>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</si>
  <si>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</si>
  <si>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</si>
  <si>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</si>
  <si>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</si>
  <si>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</si>
  <si>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</si>
  <si>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</si>
  <si>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</si>
  <si>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</si>
  <si>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</si>
  <si>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</si>
  <si>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</si>
  <si>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</si>
  <si>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</si>
  <si>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</si>
  <si>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</si>
  <si>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</si>
  <si>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</si>
  <si>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</si>
  <si>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</si>
  <si>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</si>
  <si>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</si>
  <si>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</si>
  <si>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</si>
  <si>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</si>
  <si>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</si>
  <si>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</si>
  <si>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</si>
  <si>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</si>
  <si>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</si>
  <si>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</si>
  <si>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</si>
  <si>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</si>
  <si>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</si>
  <si>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</si>
  <si>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</si>
  <si>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</si>
  <si>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</si>
  <si>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</si>
  <si>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</si>
  <si>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</si>
  <si>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</si>
  <si>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</si>
  <si>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</si>
  <si>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</si>
  <si>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</si>
  <si>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</si>
  <si>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</si>
  <si>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</si>
  <si>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</si>
  <si>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</si>
  <si>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</si>
  <si>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</si>
  <si>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</si>
  <si>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</si>
  <si>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</si>
  <si>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</si>
  <si>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</si>
  <si>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</si>
  <si>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</si>
  <si>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</si>
  <si>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</si>
  <si>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</si>
  <si>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</si>
  <si>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</si>
  <si>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</si>
  <si>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</si>
  <si>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</si>
  <si>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</si>
  <si>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</si>
  <si>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</si>
  <si>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</si>
  <si>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</si>
  <si>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</si>
  <si>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</si>
  <si>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</si>
  <si>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</si>
  <si>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</si>
  <si>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</si>
  <si>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</si>
  <si>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</si>
  <si>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</si>
  <si>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</si>
  <si>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</si>
  <si>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</si>
  <si>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</si>
  <si>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</si>
  <si>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</si>
  <si>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</si>
  <si>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</si>
  <si>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</si>
  <si>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</si>
  <si>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</si>
  <si>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</si>
  <si>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</si>
  <si>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</si>
  <si>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</si>
  <si>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</si>
  <si>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</si>
  <si>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</si>
  <si>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</si>
  <si>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</si>
  <si>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</si>
  <si>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</si>
  <si>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</si>
  <si>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</si>
  <si>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</si>
  <si>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</si>
  <si>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</si>
  <si>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«Защита от чрезвычайных ситуаций»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</si>
  <si>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</si>
  <si>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</si>
  <si>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</si>
  <si>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</si>
  <si>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</si>
  <si>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</si>
  <si>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</si>
  <si>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</si>
  <si>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</si>
  <si>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</si>
  <si>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>Подпрограмма «Развитие библиотечного дела»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</si>
  <si>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библиотечного дела» муниципальной программы Пролетарского сельского поселения «Развитие культуры» </t>
  </si>
  <si>
    <t>951  0801  0610059  000  000</t>
  </si>
  <si>
    <t>Предоставление субсидий бюджетным, автономным
учреждениям и иным некоммерческим организациям</t>
  </si>
  <si>
    <t>951  0801  0610059  600  000</t>
  </si>
  <si>
    <t>951  0801  0610059  610  000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</si>
  <si>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</si>
  <si>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</si>
  <si>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</si>
  <si>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</si>
  <si>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</si>
  <si>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</si>
  <si>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источники внутреннего финансирования бюджета из них: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</si>
  <si>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</si>
  <si>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</si>
  <si>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</si>
  <si>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</si>
  <si>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</si>
  <si>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</si>
  <si>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</si>
  <si>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</si>
  <si>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</si>
  <si>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</si>
  <si>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</si>
  <si>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</si>
  <si>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</si>
  <si>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000 1 05 01012 01 0000 110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</si>
  <si>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</si>
  <si>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</si>
  <si>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</si>
  <si>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</si>
  <si>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</si>
  <si>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</si>
  <si>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</si>
  <si>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</si>
  <si>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</si>
  <si>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</si>
  <si>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</si>
  <si>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</si>
  <si>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</si>
  <si>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</si>
  <si>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</si>
  <si>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</si>
  <si>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</si>
  <si>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</si>
  <si>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</si>
  <si>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</si>
  <si>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</si>
  <si>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</si>
  <si>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</si>
  <si>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</si>
  <si>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</si>
  <si>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</si>
  <si>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</si>
  <si>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</si>
  <si>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</si>
  <si>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</si>
  <si>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</si>
  <si>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</si>
  <si>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</si>
  <si>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</si>
  <si>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</si>
  <si>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</si>
  <si>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</si>
  <si>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</si>
  <si>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источники внешнего финансирования бюджета из них: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</si>
  <si>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</si>
  <si>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</si>
  <si>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</si>
  <si>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</si>
  <si>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</si>
  <si>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Коммунальное хозяйство</t>
  </si>
  <si>
    <t>Муниципальная программа Пролетарского сельского поселения "Благоустройство территории  и жилищно-коммунальное хозяйство"</t>
  </si>
  <si>
    <t>951  0502  0500000  000  000</t>
  </si>
  <si>
    <t>Подпрограмма "Развитие жилищно-коммунального хозяйства Пролетарского сельского поселения"</t>
  </si>
  <si>
    <t>951  0502  0512017  244  226</t>
  </si>
  <si>
    <t>951  0502  0512017  244  220</t>
  </si>
  <si>
    <t>951  0502  0512017  244  200</t>
  </si>
  <si>
    <t>951  0502  0512017  244  000</t>
  </si>
  <si>
    <t>951  0502  0512017  240  000</t>
  </si>
  <si>
    <t>951  0502  0512017  200  000</t>
  </si>
  <si>
    <t>951  0502  0512017  000  000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</si>
  <si>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</si>
  <si>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</si>
  <si>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</si>
  <si>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</si>
  <si>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</si>
  <si>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</si>
  <si>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</si>
  <si>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</si>
  <si>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</si>
  <si>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</si>
  <si>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</si>
  <si>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</si>
  <si>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</si>
  <si>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</si>
  <si>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</si>
  <si>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</si>
  <si>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</si>
  <si>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</si>
  <si>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</si>
  <si>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</si>
  <si>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</si>
  <si>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</si>
  <si>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</si>
  <si>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</si>
  <si>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</si>
  <si>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</si>
  <si>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>Подпрограмма "Развитие материальной и технической базы"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</si>
  <si>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</si>
  <si>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</si>
  <si>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Мероприятия по разработке схемы газоснабжения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</si>
  <si>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</si>
  <si>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 муниципальной программы Пролетарского сельского поселения «Развитие транспортной системы»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</si>
  <si>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</si>
  <si>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</si>
  <si>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</si>
  <si>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</si>
  <si>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</si>
  <si>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</si>
  <si>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</si>
  <si>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</si>
  <si>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</si>
  <si>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</si>
  <si>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</si>
  <si>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</si>
  <si>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</si>
  <si>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Софинансирование  расходов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</si>
  <si>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</si>
  <si>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</si>
  <si>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</si>
  <si>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</si>
  <si>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</si>
  <si>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</si>
  <si>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</si>
  <si>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</si>
  <si>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</si>
  <si>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</si>
  <si>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</si>
  <si>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</si>
  <si>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</si>
  <si>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</si>
  <si>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</si>
  <si>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</si>
  <si>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</si>
  <si>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</si>
  <si>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муниципальной программы Пролетарского сельского поселения "Муниципальная политика"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</si>
  <si>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</si>
  <si>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</si>
  <si>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</si>
  <si>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развитию материальной и спортивной базы в Пролетарском сельском поселении в рамка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</si>
  <si>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</si>
  <si>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</si>
  <si>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</si>
  <si>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</si>
  <si>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</si>
  <si>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</si>
  <si>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</si>
  <si>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</si>
  <si>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</si>
  <si>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</si>
  <si>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</si>
  <si>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</si>
  <si>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</si>
  <si>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</si>
  <si>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</si>
  <si>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</si>
  <si>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</si>
  <si>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</si>
  <si>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(муниципальнеых) нужд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</si>
  <si>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</si>
  <si>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</si>
  <si>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</si>
  <si>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</si>
  <si>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</si>
  <si>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</si>
  <si>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</si>
  <si>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</si>
  <si>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</si>
  <si>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</si>
  <si>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</si>
  <si>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</si>
  <si>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</si>
  <si>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</si>
  <si>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</si>
  <si>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</si>
  <si>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</si>
  <si>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</si>
  <si>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</si>
  <si>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</si>
  <si>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</si>
  <si>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</si>
  <si>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</si>
  <si>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</si>
  <si>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</si>
  <si>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</si>
  <si>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</si>
  <si>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</si>
  <si>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</si>
  <si>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</si>
  <si>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 xml:space="preserve">959  0104  0120000190  240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</si>
  <si>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</si>
  <si>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</si>
  <si>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953  0107  9990000350  880  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</si>
  <si>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</si>
  <si>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</si>
  <si>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</si>
  <si>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</si>
  <si>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</si>
  <si>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</si>
  <si>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</si>
  <si>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951  0113  0120085010  000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</si>
  <si>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</si>
  <si>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</si>
  <si>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</si>
  <si>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</si>
  <si>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</si>
  <si>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</si>
  <si>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</si>
  <si>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951  0113  0120085010  500 </t>
  </si>
  <si>
    <t xml:space="preserve">951  0113  0120085010  540 </t>
  </si>
  <si>
    <t xml:space="preserve">951  0113  0120099999  000  </t>
  </si>
  <si>
    <t xml:space="preserve">951  0113  0120099999  800  </t>
  </si>
  <si>
    <t xml:space="preserve">951  0113  0120099999  850  </t>
  </si>
  <si>
    <t xml:space="preserve">951  0113  0120099999  851  </t>
  </si>
  <si>
    <t xml:space="preserve">951  0113  0120099999  852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</si>
  <si>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</si>
  <si>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</si>
  <si>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</si>
  <si>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</si>
  <si>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</si>
  <si>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</si>
  <si>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</si>
  <si>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</si>
  <si>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</si>
  <si>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</si>
  <si>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</si>
  <si>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</si>
  <si>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</si>
  <si>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</si>
  <si>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</si>
  <si>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</si>
  <si>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</si>
  <si>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</si>
  <si>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</si>
  <si>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</si>
  <si>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</si>
  <si>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</si>
  <si>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</si>
  <si>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</si>
  <si>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</si>
  <si>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</si>
  <si>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</si>
  <si>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</si>
  <si>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951  0113  9990099999  000  </t>
  </si>
  <si>
    <t xml:space="preserve">951  0113  9990099999  850  </t>
  </si>
  <si>
    <t xml:space="preserve">951  0113  9990099999  800  </t>
  </si>
  <si>
    <t xml:space="preserve">951  0113  9990099999  853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</si>
  <si>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</si>
  <si>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</si>
  <si>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</si>
  <si>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</si>
  <si>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</si>
  <si>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</si>
  <si>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</si>
  <si>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</si>
  <si>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</si>
  <si>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</si>
  <si>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</si>
  <si>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</si>
  <si>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</si>
  <si>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</si>
  <si>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</si>
  <si>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</si>
  <si>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</si>
  <si>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</si>
  <si>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</si>
  <si>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</si>
  <si>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951  0309  0320000000  000  </t>
  </si>
  <si>
    <t xml:space="preserve">951  0309  0320020040  000  </t>
  </si>
  <si>
    <t xml:space="preserve">951  0309  0320020040  200  </t>
  </si>
  <si>
    <t xml:space="preserve">951  0309  0320020040  240  </t>
  </si>
  <si>
    <t xml:space="preserve">951  0309  0320020040  244  </t>
  </si>
  <si>
    <t xml:space="preserve">951  0309  0320085010  000  </t>
  </si>
  <si>
    <t xml:space="preserve">951  0309  0320085010  500  </t>
  </si>
  <si>
    <t xml:space="preserve">951  0309  0320085010  540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</si>
  <si>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</si>
  <si>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</si>
  <si>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</si>
  <si>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</si>
  <si>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</si>
  <si>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</si>
  <si>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</si>
  <si>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</si>
  <si>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</si>
  <si>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</si>
  <si>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</si>
  <si>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</si>
  <si>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</si>
  <si>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951  0409  0410073510  000  </t>
  </si>
  <si>
    <t xml:space="preserve">951  0409  0410073510  200  </t>
  </si>
  <si>
    <t xml:space="preserve">951  0409  0410073510  240  </t>
  </si>
  <si>
    <t xml:space="preserve">951  0409  0410073510  244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</si>
  <si>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</si>
  <si>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</si>
  <si>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</si>
  <si>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</si>
  <si>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</si>
  <si>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</si>
  <si>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</si>
  <si>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</si>
  <si>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</si>
  <si>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</si>
  <si>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</si>
  <si>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</si>
  <si>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</si>
  <si>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</si>
  <si>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</si>
  <si>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</si>
  <si>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</si>
  <si>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</si>
  <si>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</si>
  <si>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</si>
  <si>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</si>
  <si>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</si>
  <si>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</si>
  <si>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951  0502  0000000000  000  </t>
  </si>
  <si>
    <t xml:space="preserve">951  0502  0500000000  000  </t>
  </si>
  <si>
    <t xml:space="preserve">951  0502  0510000000  000  </t>
  </si>
  <si>
    <t xml:space="preserve">951  0502  0510020300  000 </t>
  </si>
  <si>
    <t xml:space="preserve"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</si>
  <si>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951  0502  0510020300  200 </t>
  </si>
  <si>
    <t xml:space="preserve">951  0502  0510020300  240 </t>
  </si>
  <si>
    <t xml:space="preserve">951  0502  0510020300  244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</si>
  <si>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</si>
  <si>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</si>
  <si>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</si>
  <si>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</si>
  <si>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</si>
  <si>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</si>
  <si>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</si>
  <si>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</si>
  <si>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</si>
  <si>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</si>
  <si>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</si>
  <si>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</si>
  <si>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</si>
  <si>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</si>
  <si>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</si>
  <si>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951  0503  0520099999  800  </t>
  </si>
  <si>
    <t xml:space="preserve">951  0503  0520099999  850  </t>
  </si>
  <si>
    <t xml:space="preserve">951  0503  0520099999  851  </t>
  </si>
  <si>
    <t xml:space="preserve">951  0503  0520099999  852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</si>
  <si>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</si>
  <si>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</si>
  <si>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</si>
  <si>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</si>
  <si>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951  0801  0610000000  000  </t>
  </si>
  <si>
    <t xml:space="preserve">951  0801  0610000590  000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</si>
  <si>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</si>
  <si>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951  0801  0610000590  600  </t>
  </si>
  <si>
    <t xml:space="preserve">951  0801  0610000590  610  </t>
  </si>
  <si>
    <t xml:space="preserve">951  0801  0610000590  611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</si>
  <si>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</si>
  <si>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</si>
  <si>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библиотечного дела" муниципальной программы Пролетарского сельского поселения "Развитие культуры"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</si>
  <si>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</si>
  <si>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</si>
  <si>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</si>
  <si>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</si>
  <si>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</si>
  <si>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</si>
  <si>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</si>
  <si>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</si>
  <si>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</si>
  <si>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</si>
  <si>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</si>
  <si>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</si>
  <si>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951  1003  0000000000  000  </t>
  </si>
  <si>
    <t>Социальное обеспечение населения</t>
  </si>
  <si>
    <t xml:space="preserve">951  1003  9900000000  000  </t>
  </si>
  <si>
    <t xml:space="preserve">951  1003  9910000000  000  </t>
  </si>
  <si>
    <t xml:space="preserve">951  1003  9910090100  000  </t>
  </si>
  <si>
    <t xml:space="preserve">951  1003  9910090100  300  </t>
  </si>
  <si>
    <t>Социальные выплаты гражданам, кроме публичных нормативных социальных выплат</t>
  </si>
  <si>
    <t xml:space="preserve">951  1003  9910090100  320  </t>
  </si>
  <si>
    <t xml:space="preserve">951  1003  9910090100  321  </t>
  </si>
  <si>
    <t>Пособия, компенсации  и иные социальные выплаты гражданам, кроме публичных нормативных обязательств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</si>
  <si>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</si>
  <si>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</si>
  <si>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</si>
  <si>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</si>
  <si>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</si>
  <si>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</si>
  <si>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</si>
  <si>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</si>
  <si>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</si>
  <si>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</si>
  <si>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</si>
  <si>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</si>
  <si>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</si>
  <si>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</si>
  <si>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</si>
  <si>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</si>
  <si>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</si>
  <si>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</si>
  <si>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</si>
  <si>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</si>
  <si>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</si>
  <si>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</si>
  <si>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</si>
  <si>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</si>
  <si>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</si>
  <si>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</si>
  <si>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</si>
  <si>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</si>
  <si>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</si>
  <si>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</si>
  <si>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 xml:space="preserve"> на 1 июля 2016 г.</t>
  </si>
  <si>
    <t>01.07.2016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</si>
</sst>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4" fillId="0" borderId="0"/>
  </cellStyleXfs>
  <cellXfs count="162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 applyBorder="1"/>
    <xf numFmtId="49" fontId="4" fillId="0" borderId="0" xfId="0" applyNumberFormat="1" applyFont="1" applyFill="1"/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vertical="distributed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vertical="distributed" wrapText="1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vertical="distributed" wrapText="1" readingOrder="1"/>
    </xf>
    <xf numFmtId="0" fontId="9" fillId="0" borderId="11" xfId="0" applyFont="1" applyBorder="1" applyAlignment="1">
      <alignment vertical="top" wrapText="1"/>
    </xf>
    <xf numFmtId="0" fontId="9" fillId="2" borderId="11" xfId="0" applyFont="1" applyFill="1" applyBorder="1" applyAlignment="1">
      <alignment vertical="distributed" wrapText="1"/>
    </xf>
    <xf numFmtId="0" fontId="9" fillId="2" borderId="11" xfId="0" applyFont="1" applyFill="1" applyBorder="1" applyAlignment="1">
      <alignment horizontal="center"/>
    </xf>
    <xf numFmtId="0" fontId="11" fillId="0" borderId="11" xfId="0" applyFont="1" applyBorder="1" applyAlignment="1">
      <alignment wrapText="1"/>
    </xf>
    <xf numFmtId="4" fontId="11" fillId="0" borderId="11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0" fontId="9" fillId="0" borderId="0" xfId="0" applyFont="1"/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49" fontId="11" fillId="0" borderId="11" xfId="0" applyNumberFormat="1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3" fontId="9" fillId="0" borderId="11" xfId="0" applyNumberFormat="1" applyFont="1" applyBorder="1" applyAlignment="1">
      <alignment horizontal="center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11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vertical="distributed" wrapText="1"/>
    </xf>
    <xf numFmtId="0" fontId="9" fillId="0" borderId="11" xfId="0" applyFont="1" applyFill="1" applyBorder="1" applyAlignment="1">
      <alignment vertical="justify" wrapText="1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20" xfId="0" applyNumberFormat="1" applyFont="1" applyFill="1" applyBorder="1" applyAlignment="1">
      <alignment wrapText="1"/>
    </xf>
    <xf numFmtId="0" fontId="11" fillId="0" borderId="21" xfId="0" applyNumberFormat="1" applyFont="1" applyFill="1" applyBorder="1" applyAlignment="1">
      <alignment wrapText="1"/>
    </xf>
    <xf numFmtId="0" fontId="11" fillId="0" borderId="21" xfId="5" applyNumberFormat="1" applyFont="1" applyBorder="1" applyAlignment="1">
      <alignment wrapText="1"/>
    </xf>
    <xf numFmtId="0" fontId="13" fillId="0" borderId="21" xfId="0" applyFont="1" applyFill="1" applyBorder="1" applyAlignment="1">
      <alignment horizontal="left" wrapText="1"/>
    </xf>
    <xf numFmtId="0" fontId="11" fillId="0" borderId="21" xfId="0" applyNumberFormat="1" applyFont="1" applyBorder="1" applyAlignment="1">
      <alignment wrapText="1"/>
    </xf>
    <xf numFmtId="0" fontId="9" fillId="0" borderId="23" xfId="6" applyNumberFormat="1" applyFont="1" applyFill="1" applyBorder="1" applyAlignment="1">
      <alignment horizontal="left" wrapText="1" readingOrder="1"/>
    </xf>
    <xf numFmtId="0" fontId="13" fillId="0" borderId="24" xfId="0" applyFont="1" applyFill="1" applyBorder="1" applyAlignment="1">
      <alignment horizontal="left" wrapText="1"/>
    </xf>
    <xf numFmtId="0" fontId="11" fillId="0" borderId="22" xfId="0" applyNumberFormat="1" applyFont="1" applyFill="1" applyBorder="1" applyAlignment="1">
      <alignment wrapText="1"/>
    </xf>
    <xf numFmtId="0" fontId="11" fillId="0" borderId="24" xfId="0" applyNumberFormat="1" applyFont="1" applyFill="1" applyBorder="1" applyAlignment="1">
      <alignment wrapText="1"/>
    </xf>
    <xf numFmtId="0" fontId="11" fillId="0" borderId="0" xfId="5" applyNumberFormat="1" applyFont="1" applyBorder="1" applyAlignment="1">
      <alignment wrapText="1"/>
    </xf>
    <xf numFmtId="0" fontId="11" fillId="2" borderId="11" xfId="0" applyFont="1" applyFill="1" applyBorder="1" applyAlignment="1">
      <alignment vertical="distributed" wrapText="1"/>
    </xf>
    <xf numFmtId="0" fontId="11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/>
    <xf numFmtId="0" fontId="9" fillId="0" borderId="0" xfId="0" applyFont="1" applyAlignment="1">
      <alignment wrapText="1"/>
    </xf>
    <xf numFmtId="4" fontId="10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/>
    <xf numFmtId="4" fontId="9" fillId="0" borderId="7" xfId="0" applyNumberFormat="1" applyFont="1" applyFill="1" applyBorder="1" applyAlignment="1"/>
    <xf numFmtId="4" fontId="9" fillId="0" borderId="11" xfId="0" applyNumberFormat="1" applyFont="1" applyFill="1" applyBorder="1" applyAlignment="1"/>
    <xf numFmtId="0" fontId="6" fillId="2" borderId="11" xfId="2" applyNumberFormat="1" applyFont="1" applyFill="1" applyBorder="1" applyAlignment="1">
      <alignment horizontal="left" vertical="top" wrapText="1"/>
    </xf>
    <xf numFmtId="4" fontId="10" fillId="0" borderId="11" xfId="0" applyNumberFormat="1" applyFont="1" applyFill="1" applyBorder="1" applyAlignment="1"/>
    <xf numFmtId="4" fontId="10" fillId="0" borderId="10" xfId="0" applyNumberFormat="1" applyFont="1" applyFill="1" applyBorder="1" applyAlignment="1"/>
    <xf numFmtId="4" fontId="15" fillId="0" borderId="11" xfId="0" applyNumberFormat="1" applyFont="1" applyFill="1" applyBorder="1" applyAlignment="1">
      <alignment horizontal="center"/>
    </xf>
    <xf numFmtId="4" fontId="15" fillId="0" borderId="11" xfId="0" applyNumberFormat="1" applyFont="1" applyFill="1" applyBorder="1" applyAlignment="1">
      <alignment horizontal="right"/>
    </xf>
    <xf numFmtId="0" fontId="15" fillId="0" borderId="11" xfId="0" applyFont="1" applyBorder="1" applyAlignment="1">
      <alignment vertical="distributed" wrapText="1"/>
    </xf>
    <xf numFmtId="4" fontId="4" fillId="2" borderId="11" xfId="0" applyNumberFormat="1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10" fillId="0" borderId="1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5"/>
  <sheetViews>
    <sheetView showGridLines="0" tabSelected="1" zoomScaleNormal="100" zoomScaleSheetLayoutView="130" workbookViewId="0">
      <selection activeCell="E24" sqref="E24"/>
    </sheetView>
  </sheetViews>
  <sheetFormatPr defaultRowHeight="11.25"/>
  <cols>
    <col min="1" max="1" width="33.85546875" style="2" customWidth="1"/>
    <col min="2" max="2" width="4.140625" style="2" customWidth="1"/>
    <col min="3" max="3" width="20.42578125" style="2" customWidth="1"/>
    <col min="4" max="4" width="11.28515625" style="6" customWidth="1"/>
    <col min="5" max="5" width="10.28515625" style="6" customWidth="1"/>
    <col min="6" max="6" width="10.28515625" style="38" customWidth="1"/>
    <col min="7" max="16384" width="9.140625" style="38"/>
  </cols>
  <sheetData>
    <row r="1" spans="1:6" ht="10.5" customHeight="1">
      <c r="D1" s="38"/>
    </row>
    <row r="2" spans="1:6" ht="17.25" customHeight="1" thickBot="1">
      <c r="A2" s="39" t="s">
        <v>232</v>
      </c>
      <c r="B2" s="39"/>
      <c r="C2" s="39"/>
      <c r="D2" s="39"/>
      <c r="E2" s="39"/>
      <c r="F2" s="1" t="s">
        <v>3</v>
      </c>
    </row>
    <row r="3" spans="1:6" ht="14.1" customHeight="1">
      <c r="D3" s="152" t="s">
        <v>233</v>
      </c>
      <c r="E3" s="153"/>
      <c r="F3" s="3" t="s">
        <v>16</v>
      </c>
    </row>
    <row r="4" spans="1:6" ht="12.75" customHeight="1">
      <c r="A4" s="4" t="s">
        <v>594</v>
      </c>
      <c r="B4" s="4"/>
      <c r="C4" s="4"/>
      <c r="D4" s="4"/>
      <c r="E4" s="4" t="s">
        <v>235</v>
      </c>
      <c r="F4" s="5" t="s">
        <v>595</v>
      </c>
    </row>
    <row r="5" spans="1:6" ht="15.75" customHeight="1">
      <c r="A5" s="2" t="s">
        <v>32</v>
      </c>
      <c r="E5" s="6" t="s">
        <v>236</v>
      </c>
      <c r="F5" s="7" t="s">
        <v>97</v>
      </c>
    </row>
    <row r="6" spans="1:6" ht="12" customHeight="1">
      <c r="A6" s="2" t="s">
        <v>237</v>
      </c>
      <c r="E6" s="6" t="s">
        <v>238</v>
      </c>
      <c r="F6" s="5" t="s">
        <v>98</v>
      </c>
    </row>
    <row r="7" spans="1:6" ht="26.25" customHeight="1">
      <c r="A7" s="154" t="s">
        <v>239</v>
      </c>
      <c r="B7" s="154"/>
      <c r="C7" s="154"/>
      <c r="D7" s="154"/>
      <c r="E7" s="6" t="s">
        <v>293</v>
      </c>
      <c r="F7" s="5" t="s">
        <v>263</v>
      </c>
    </row>
    <row r="8" spans="1:6" ht="14.1" customHeight="1">
      <c r="A8" s="8" t="s">
        <v>316</v>
      </c>
      <c r="F8" s="9"/>
    </row>
    <row r="9" spans="1:6" ht="14.1" customHeight="1" thickBot="1">
      <c r="A9" s="2" t="s">
        <v>190</v>
      </c>
      <c r="E9" s="108" t="s">
        <v>582</v>
      </c>
      <c r="F9" s="10" t="s">
        <v>0</v>
      </c>
    </row>
    <row r="10" spans="1:6" ht="13.5" customHeight="1">
      <c r="B10" s="40"/>
      <c r="C10" s="46" t="s">
        <v>22</v>
      </c>
      <c r="E10" s="108"/>
      <c r="F10" s="11"/>
    </row>
    <row r="11" spans="1:6" ht="5.25" customHeight="1">
      <c r="A11" s="41"/>
      <c r="B11" s="41"/>
      <c r="C11" s="42"/>
      <c r="D11" s="43"/>
      <c r="E11" s="43"/>
      <c r="F11" s="44"/>
    </row>
    <row r="12" spans="1:6" ht="13.5" customHeight="1">
      <c r="A12" s="12"/>
      <c r="B12" s="13" t="s">
        <v>7</v>
      </c>
      <c r="C12" s="14" t="s">
        <v>31</v>
      </c>
      <c r="D12" s="15" t="s">
        <v>24</v>
      </c>
      <c r="E12" s="14"/>
      <c r="F12" s="13" t="s">
        <v>17</v>
      </c>
    </row>
    <row r="13" spans="1:6" ht="9.9499999999999993" customHeight="1">
      <c r="A13" s="16" t="s">
        <v>4</v>
      </c>
      <c r="B13" s="17" t="s">
        <v>8</v>
      </c>
      <c r="C13" s="16" t="s">
        <v>28</v>
      </c>
      <c r="D13" s="18" t="s">
        <v>25</v>
      </c>
      <c r="E13" s="18" t="s">
        <v>18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29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20</v>
      </c>
      <c r="F15" s="21" t="s">
        <v>21</v>
      </c>
    </row>
    <row r="16" spans="1:6" ht="12.75" customHeight="1">
      <c r="A16" s="103" t="s">
        <v>33</v>
      </c>
      <c r="B16" s="155" t="s">
        <v>113</v>
      </c>
      <c r="C16" s="156" t="s">
        <v>23</v>
      </c>
      <c r="D16" s="157">
        <f>D18+D59</f>
        <v>9737600</v>
      </c>
      <c r="E16" s="157">
        <f>E18+E59+E58</f>
        <v>3859052.4000000004</v>
      </c>
      <c r="F16" s="151">
        <f>D16-E16</f>
        <v>5878547.5999999996</v>
      </c>
    </row>
    <row r="17" spans="1:6" ht="11.25" customHeight="1">
      <c r="A17" s="104" t="s">
        <v>5</v>
      </c>
      <c r="B17" s="155"/>
      <c r="C17" s="156"/>
      <c r="D17" s="157"/>
      <c r="E17" s="157"/>
      <c r="F17" s="151"/>
    </row>
    <row r="18" spans="1:6" ht="12.75" customHeight="1">
      <c r="A18" s="97" t="s">
        <v>34</v>
      </c>
      <c r="B18" s="98" t="s">
        <v>113</v>
      </c>
      <c r="C18" s="99" t="s">
        <v>191</v>
      </c>
      <c r="D18" s="100">
        <f>D19+D35+D46++D53+D24+D49</f>
        <v>9439800</v>
      </c>
      <c r="E18" s="100">
        <f>E19+E35+E46++E53+E24+E49</f>
        <v>3710252.4000000004</v>
      </c>
      <c r="F18" s="101">
        <f>D18-E18</f>
        <v>5729547.5999999996</v>
      </c>
    </row>
    <row r="19" spans="1:6" ht="13.5" customHeight="1">
      <c r="A19" s="97" t="s">
        <v>35</v>
      </c>
      <c r="B19" s="98" t="s">
        <v>113</v>
      </c>
      <c r="C19" s="99" t="s">
        <v>192</v>
      </c>
      <c r="D19" s="100">
        <f>D20</f>
        <v>1961000</v>
      </c>
      <c r="E19" s="100">
        <f>E20</f>
        <v>771797.31</v>
      </c>
      <c r="F19" s="101">
        <f t="shared" ref="F19:F48" si="0">D19-E19</f>
        <v>1189202.69</v>
      </c>
    </row>
    <row r="20" spans="1:6" ht="12" customHeight="1">
      <c r="A20" s="97" t="s">
        <v>36</v>
      </c>
      <c r="B20" s="98" t="s">
        <v>113</v>
      </c>
      <c r="C20" s="99" t="s">
        <v>193</v>
      </c>
      <c r="D20" s="100">
        <f>D21</f>
        <v>1961000</v>
      </c>
      <c r="E20" s="100">
        <f>E21+E23+E22</f>
        <v>771797.31</v>
      </c>
      <c r="F20" s="101">
        <f t="shared" si="0"/>
        <v>1189202.69</v>
      </c>
    </row>
    <row r="21" spans="1:6" ht="54" customHeight="1">
      <c r="A21" s="97" t="s">
        <v>294</v>
      </c>
      <c r="B21" s="98" t="s">
        <v>113</v>
      </c>
      <c r="C21" s="99" t="s">
        <v>194</v>
      </c>
      <c r="D21" s="100">
        <v>1961000</v>
      </c>
      <c r="E21" s="102">
        <v>769441.53</v>
      </c>
      <c r="F21" s="101">
        <f t="shared" si="0"/>
        <v>1191558.47</v>
      </c>
    </row>
    <row r="22" spans="1:6" ht="104.25" customHeight="1">
      <c r="A22" s="97" t="s">
        <v>261</v>
      </c>
      <c r="B22" s="98" t="s">
        <v>113</v>
      </c>
      <c r="C22" s="99" t="s">
        <v>262</v>
      </c>
      <c r="D22" s="100" t="s">
        <v>66</v>
      </c>
      <c r="E22" s="102">
        <v>1230</v>
      </c>
      <c r="F22" s="101" t="s">
        <v>66</v>
      </c>
    </row>
    <row r="23" spans="1:6" ht="47.25" customHeight="1">
      <c r="A23" s="97" t="s">
        <v>189</v>
      </c>
      <c r="B23" s="98" t="s">
        <v>113</v>
      </c>
      <c r="C23" s="99" t="s">
        <v>195</v>
      </c>
      <c r="D23" s="100" t="s">
        <v>66</v>
      </c>
      <c r="E23" s="102">
        <v>1125.78</v>
      </c>
      <c r="F23" s="101" t="s">
        <v>66</v>
      </c>
    </row>
    <row r="24" spans="1:6" ht="33.75" customHeight="1">
      <c r="A24" s="97" t="s">
        <v>119</v>
      </c>
      <c r="B24" s="98" t="s">
        <v>113</v>
      </c>
      <c r="C24" s="99" t="s">
        <v>196</v>
      </c>
      <c r="D24" s="100">
        <f>D25</f>
        <v>890100</v>
      </c>
      <c r="E24" s="100">
        <f>E25</f>
        <v>453450.04000000004</v>
      </c>
      <c r="F24" s="101">
        <f t="shared" ref="F24:F29" si="1">D24-E24</f>
        <v>436649.95999999996</v>
      </c>
    </row>
    <row r="25" spans="1:6" ht="26.25" customHeight="1">
      <c r="A25" s="97" t="s">
        <v>120</v>
      </c>
      <c r="B25" s="98" t="s">
        <v>113</v>
      </c>
      <c r="C25" s="99" t="s">
        <v>197</v>
      </c>
      <c r="D25" s="100">
        <f>D26+D27+D28+D29</f>
        <v>890100</v>
      </c>
      <c r="E25" s="100">
        <f>E26+E27+E28+E29</f>
        <v>453450.04000000004</v>
      </c>
      <c r="F25" s="101">
        <f t="shared" si="1"/>
        <v>436649.95999999996</v>
      </c>
    </row>
    <row r="26" spans="1:6" ht="68.25" customHeight="1">
      <c r="A26" s="97" t="s">
        <v>121</v>
      </c>
      <c r="B26" s="98" t="s">
        <v>113</v>
      </c>
      <c r="C26" s="99" t="s">
        <v>198</v>
      </c>
      <c r="D26" s="100">
        <v>310300</v>
      </c>
      <c r="E26" s="102">
        <v>154225.4</v>
      </c>
      <c r="F26" s="101">
        <f t="shared" si="1"/>
        <v>156074.6</v>
      </c>
    </row>
    <row r="27" spans="1:6" ht="80.25" customHeight="1">
      <c r="A27" s="97" t="s">
        <v>304</v>
      </c>
      <c r="B27" s="98" t="s">
        <v>113</v>
      </c>
      <c r="C27" s="99" t="s">
        <v>199</v>
      </c>
      <c r="D27" s="100">
        <v>6200</v>
      </c>
      <c r="E27" s="102">
        <v>2542.65</v>
      </c>
      <c r="F27" s="101">
        <f t="shared" si="1"/>
        <v>3657.35</v>
      </c>
    </row>
    <row r="28" spans="1:6" ht="68.25" customHeight="1">
      <c r="A28" s="97" t="s">
        <v>305</v>
      </c>
      <c r="B28" s="98" t="s">
        <v>113</v>
      </c>
      <c r="C28" s="99" t="s">
        <v>200</v>
      </c>
      <c r="D28" s="100">
        <v>573600</v>
      </c>
      <c r="E28" s="102">
        <v>320958.96000000002</v>
      </c>
      <c r="F28" s="101">
        <f t="shared" si="1"/>
        <v>252641.03999999998</v>
      </c>
    </row>
    <row r="29" spans="1:6" ht="69.75" customHeight="1">
      <c r="A29" s="97" t="s">
        <v>306</v>
      </c>
      <c r="B29" s="98" t="s">
        <v>113</v>
      </c>
      <c r="C29" s="99" t="s">
        <v>201</v>
      </c>
      <c r="D29" s="100">
        <v>0</v>
      </c>
      <c r="E29" s="102">
        <v>-24276.97</v>
      </c>
      <c r="F29" s="101">
        <f t="shared" si="1"/>
        <v>24276.97</v>
      </c>
    </row>
    <row r="30" spans="1:6" ht="59.25" hidden="1" customHeight="1">
      <c r="A30" s="91"/>
      <c r="B30" s="92" t="s">
        <v>113</v>
      </c>
      <c r="C30" s="93"/>
      <c r="D30" s="94"/>
      <c r="E30" s="96"/>
      <c r="F30" s="95">
        <f t="shared" si="0"/>
        <v>0</v>
      </c>
    </row>
    <row r="31" spans="1:6" ht="57" hidden="1" customHeight="1">
      <c r="A31" s="91"/>
      <c r="B31" s="92" t="s">
        <v>113</v>
      </c>
      <c r="C31" s="93"/>
      <c r="D31" s="94"/>
      <c r="E31" s="94"/>
      <c r="F31" s="95">
        <f t="shared" si="0"/>
        <v>0</v>
      </c>
    </row>
    <row r="32" spans="1:6" ht="49.5" hidden="1" customHeight="1">
      <c r="A32" s="91" t="s">
        <v>112</v>
      </c>
      <c r="B32" s="92" t="s">
        <v>113</v>
      </c>
      <c r="C32" s="93" t="s">
        <v>202</v>
      </c>
      <c r="D32" s="94" t="s">
        <v>66</v>
      </c>
      <c r="E32" s="96"/>
      <c r="F32" s="95"/>
    </row>
    <row r="33" spans="1:6" ht="14.25" hidden="1" customHeight="1">
      <c r="A33" s="91" t="s">
        <v>116</v>
      </c>
      <c r="B33" s="92" t="s">
        <v>113</v>
      </c>
      <c r="C33" s="93" t="s">
        <v>203</v>
      </c>
      <c r="D33" s="94" t="s">
        <v>66</v>
      </c>
      <c r="E33" s="94"/>
      <c r="F33" s="95"/>
    </row>
    <row r="34" spans="1:6" ht="14.25" hidden="1" customHeight="1">
      <c r="A34" s="91" t="s">
        <v>116</v>
      </c>
      <c r="B34" s="92" t="s">
        <v>113</v>
      </c>
      <c r="C34" s="93" t="s">
        <v>204</v>
      </c>
      <c r="D34" s="94" t="s">
        <v>66</v>
      </c>
      <c r="E34" s="96"/>
      <c r="F34" s="95"/>
    </row>
    <row r="35" spans="1:6" ht="12" customHeight="1">
      <c r="A35" s="97" t="s">
        <v>37</v>
      </c>
      <c r="B35" s="98" t="s">
        <v>113</v>
      </c>
      <c r="C35" s="99" t="s">
        <v>205</v>
      </c>
      <c r="D35" s="100">
        <f>D36+D41+D38</f>
        <v>6515700</v>
      </c>
      <c r="E35" s="100">
        <f>E36+E41+E38</f>
        <v>2430061.5100000002</v>
      </c>
      <c r="F35" s="101">
        <f t="shared" si="0"/>
        <v>4085638.4899999998</v>
      </c>
    </row>
    <row r="36" spans="1:6" ht="12.75" customHeight="1">
      <c r="A36" s="97" t="s">
        <v>38</v>
      </c>
      <c r="B36" s="98" t="s">
        <v>113</v>
      </c>
      <c r="C36" s="99" t="s">
        <v>206</v>
      </c>
      <c r="D36" s="100">
        <f>D37</f>
        <v>364600</v>
      </c>
      <c r="E36" s="100">
        <f>E37</f>
        <v>2698.2</v>
      </c>
      <c r="F36" s="101">
        <f t="shared" si="0"/>
        <v>361901.8</v>
      </c>
    </row>
    <row r="37" spans="1:6" ht="35.25" customHeight="1">
      <c r="A37" s="97" t="s">
        <v>583</v>
      </c>
      <c r="B37" s="98" t="s">
        <v>113</v>
      </c>
      <c r="C37" s="99" t="s">
        <v>207</v>
      </c>
      <c r="D37" s="100">
        <v>364600</v>
      </c>
      <c r="E37" s="102">
        <v>2698.2</v>
      </c>
      <c r="F37" s="101">
        <f t="shared" si="0"/>
        <v>361901.8</v>
      </c>
    </row>
    <row r="38" spans="1:6" ht="12" hidden="1" customHeight="1">
      <c r="A38" s="91"/>
      <c r="B38" s="92" t="s">
        <v>113</v>
      </c>
      <c r="C38" s="93"/>
      <c r="D38" s="94"/>
      <c r="E38" s="94"/>
      <c r="F38" s="95"/>
    </row>
    <row r="39" spans="1:6" ht="12" hidden="1" customHeight="1">
      <c r="A39" s="91"/>
      <c r="B39" s="92" t="s">
        <v>113</v>
      </c>
      <c r="C39" s="93"/>
      <c r="D39" s="94"/>
      <c r="E39" s="96"/>
      <c r="F39" s="95"/>
    </row>
    <row r="40" spans="1:6" ht="21" hidden="1" customHeight="1">
      <c r="A40" s="91"/>
      <c r="B40" s="92" t="s">
        <v>113</v>
      </c>
      <c r="C40" s="93"/>
      <c r="D40" s="94"/>
      <c r="E40" s="96"/>
      <c r="F40" s="95"/>
    </row>
    <row r="41" spans="1:6" ht="12.75" customHeight="1">
      <c r="A41" s="97" t="s">
        <v>39</v>
      </c>
      <c r="B41" s="98" t="s">
        <v>113</v>
      </c>
      <c r="C41" s="99" t="s">
        <v>208</v>
      </c>
      <c r="D41" s="100">
        <f>D42+D44</f>
        <v>6151100</v>
      </c>
      <c r="E41" s="100">
        <f>E42+E44</f>
        <v>2427363.31</v>
      </c>
      <c r="F41" s="101">
        <f t="shared" si="0"/>
        <v>3723736.69</v>
      </c>
    </row>
    <row r="42" spans="1:6" ht="15.75" customHeight="1">
      <c r="A42" s="97" t="s">
        <v>307</v>
      </c>
      <c r="B42" s="98" t="s">
        <v>113</v>
      </c>
      <c r="C42" s="99" t="s">
        <v>318</v>
      </c>
      <c r="D42" s="100">
        <f>D43</f>
        <v>3435500</v>
      </c>
      <c r="E42" s="100">
        <f>E43</f>
        <v>2372992.2400000002</v>
      </c>
      <c r="F42" s="101">
        <f t="shared" si="0"/>
        <v>1062507.7599999998</v>
      </c>
    </row>
    <row r="43" spans="1:6" ht="35.25" customHeight="1">
      <c r="A43" s="97" t="s">
        <v>309</v>
      </c>
      <c r="B43" s="98" t="s">
        <v>113</v>
      </c>
      <c r="C43" s="99" t="s">
        <v>308</v>
      </c>
      <c r="D43" s="100">
        <v>3435500</v>
      </c>
      <c r="E43" s="102">
        <v>2372992.2400000002</v>
      </c>
      <c r="F43" s="101">
        <f t="shared" si="0"/>
        <v>1062507.7599999998</v>
      </c>
    </row>
    <row r="44" spans="1:6" ht="15.75" customHeight="1">
      <c r="A44" s="97" t="s">
        <v>310</v>
      </c>
      <c r="B44" s="98" t="s">
        <v>113</v>
      </c>
      <c r="C44" s="99" t="s">
        <v>311</v>
      </c>
      <c r="D44" s="100">
        <f>D45</f>
        <v>2715600</v>
      </c>
      <c r="E44" s="100">
        <f>E45</f>
        <v>54371.07</v>
      </c>
      <c r="F44" s="101">
        <f t="shared" si="0"/>
        <v>2661228.9300000002</v>
      </c>
    </row>
    <row r="45" spans="1:6" ht="38.25" customHeight="1">
      <c r="A45" s="97" t="s">
        <v>313</v>
      </c>
      <c r="B45" s="98" t="s">
        <v>113</v>
      </c>
      <c r="C45" s="99" t="s">
        <v>312</v>
      </c>
      <c r="D45" s="100">
        <v>2715600</v>
      </c>
      <c r="E45" s="102">
        <v>54371.07</v>
      </c>
      <c r="F45" s="101">
        <f t="shared" si="0"/>
        <v>2661228.9300000002</v>
      </c>
    </row>
    <row r="46" spans="1:6" ht="12.75" customHeight="1">
      <c r="A46" s="97" t="s">
        <v>41</v>
      </c>
      <c r="B46" s="98" t="s">
        <v>113</v>
      </c>
      <c r="C46" s="99" t="s">
        <v>209</v>
      </c>
      <c r="D46" s="100">
        <f>D47</f>
        <v>7300</v>
      </c>
      <c r="E46" s="100">
        <f>E47</f>
        <v>0</v>
      </c>
      <c r="F46" s="109">
        <f t="shared" si="0"/>
        <v>7300</v>
      </c>
    </row>
    <row r="47" spans="1:6" ht="46.5" customHeight="1">
      <c r="A47" s="97" t="s">
        <v>42</v>
      </c>
      <c r="B47" s="98" t="s">
        <v>113</v>
      </c>
      <c r="C47" s="99" t="s">
        <v>210</v>
      </c>
      <c r="D47" s="100">
        <f>D48</f>
        <v>7300</v>
      </c>
      <c r="E47" s="100">
        <f>E48</f>
        <v>0</v>
      </c>
      <c r="F47" s="109">
        <f t="shared" si="0"/>
        <v>7300</v>
      </c>
    </row>
    <row r="48" spans="1:6" ht="69" customHeight="1">
      <c r="A48" s="97" t="s">
        <v>43</v>
      </c>
      <c r="B48" s="98" t="s">
        <v>113</v>
      </c>
      <c r="C48" s="99" t="s">
        <v>211</v>
      </c>
      <c r="D48" s="100">
        <v>7300</v>
      </c>
      <c r="E48" s="102"/>
      <c r="F48" s="109">
        <f t="shared" si="0"/>
        <v>7300</v>
      </c>
    </row>
    <row r="49" spans="1:6" ht="33.75" customHeight="1">
      <c r="A49" s="97" t="s">
        <v>51</v>
      </c>
      <c r="B49" s="98" t="s">
        <v>113</v>
      </c>
      <c r="C49" s="99" t="s">
        <v>212</v>
      </c>
      <c r="D49" s="100">
        <f>SUM(D50)</f>
        <v>10000</v>
      </c>
      <c r="E49" s="100">
        <f>SUM(E50)</f>
        <v>4943.54</v>
      </c>
      <c r="F49" s="106" t="s">
        <v>66</v>
      </c>
    </row>
    <row r="50" spans="1:6" ht="80.25" customHeight="1">
      <c r="A50" s="97" t="s">
        <v>40</v>
      </c>
      <c r="B50" s="98" t="s">
        <v>113</v>
      </c>
      <c r="C50" s="99" t="s">
        <v>213</v>
      </c>
      <c r="D50" s="100">
        <f>SUM(D51)</f>
        <v>10000</v>
      </c>
      <c r="E50" s="100">
        <f>E51</f>
        <v>4943.54</v>
      </c>
      <c r="F50" s="106" t="s">
        <v>66</v>
      </c>
    </row>
    <row r="51" spans="1:6" ht="49.5" customHeight="1">
      <c r="A51" s="144" t="s">
        <v>579</v>
      </c>
      <c r="B51" s="98" t="s">
        <v>113</v>
      </c>
      <c r="C51" s="99" t="s">
        <v>577</v>
      </c>
      <c r="D51" s="100">
        <f>SUM(D52)</f>
        <v>10000</v>
      </c>
      <c r="E51" s="102">
        <f>E52</f>
        <v>4943.54</v>
      </c>
      <c r="F51" s="106" t="s">
        <v>66</v>
      </c>
    </row>
    <row r="52" spans="1:6" ht="44.25" customHeight="1">
      <c r="A52" s="144" t="s">
        <v>580</v>
      </c>
      <c r="B52" s="98" t="s">
        <v>113</v>
      </c>
      <c r="C52" s="99" t="s">
        <v>578</v>
      </c>
      <c r="D52" s="100">
        <v>10000</v>
      </c>
      <c r="E52" s="102">
        <v>4943.54</v>
      </c>
      <c r="F52" s="106" t="s">
        <v>66</v>
      </c>
    </row>
    <row r="53" spans="1:6" ht="10.5" customHeight="1">
      <c r="A53" s="97" t="s">
        <v>114</v>
      </c>
      <c r="B53" s="98" t="s">
        <v>113</v>
      </c>
      <c r="C53" s="99" t="s">
        <v>214</v>
      </c>
      <c r="D53" s="100">
        <f>D54+D56</f>
        <v>55700</v>
      </c>
      <c r="E53" s="100">
        <f>E54</f>
        <v>50000</v>
      </c>
      <c r="F53" s="101">
        <f>D53-E53</f>
        <v>5700</v>
      </c>
    </row>
    <row r="54" spans="1:6" ht="36" customHeight="1">
      <c r="A54" s="97" t="s">
        <v>117</v>
      </c>
      <c r="B54" s="98" t="s">
        <v>113</v>
      </c>
      <c r="C54" s="99" t="s">
        <v>215</v>
      </c>
      <c r="D54" s="100">
        <f>D55</f>
        <v>50000</v>
      </c>
      <c r="E54" s="100">
        <f>E55</f>
        <v>50000</v>
      </c>
      <c r="F54" s="112" t="s">
        <v>66</v>
      </c>
    </row>
    <row r="55" spans="1:6" ht="47.25" customHeight="1">
      <c r="A55" s="97" t="s">
        <v>584</v>
      </c>
      <c r="B55" s="98" t="s">
        <v>113</v>
      </c>
      <c r="C55" s="99" t="s">
        <v>216</v>
      </c>
      <c r="D55" s="100">
        <v>50000</v>
      </c>
      <c r="E55" s="100">
        <v>50000</v>
      </c>
      <c r="F55" s="112" t="s">
        <v>66</v>
      </c>
    </row>
    <row r="56" spans="1:6" ht="24" customHeight="1">
      <c r="A56" s="97" t="s">
        <v>115</v>
      </c>
      <c r="B56" s="98" t="s">
        <v>113</v>
      </c>
      <c r="C56" s="99" t="s">
        <v>217</v>
      </c>
      <c r="D56" s="100">
        <f>D57</f>
        <v>5700</v>
      </c>
      <c r="E56" s="100"/>
      <c r="F56" s="101">
        <v>3700</v>
      </c>
    </row>
    <row r="57" spans="1:6" ht="37.5" customHeight="1">
      <c r="A57" s="97" t="s">
        <v>585</v>
      </c>
      <c r="B57" s="98" t="s">
        <v>113</v>
      </c>
      <c r="C57" s="99" t="s">
        <v>218</v>
      </c>
      <c r="D57" s="100">
        <v>5700</v>
      </c>
      <c r="E57" s="102"/>
      <c r="F57" s="101">
        <v>3700</v>
      </c>
    </row>
    <row r="58" spans="1:6" ht="20.25" customHeight="1">
      <c r="A58" s="97" t="s">
        <v>592</v>
      </c>
      <c r="B58" s="98"/>
      <c r="C58" s="99" t="s">
        <v>591</v>
      </c>
      <c r="D58" s="100">
        <v>0</v>
      </c>
      <c r="E58" s="102">
        <v>0</v>
      </c>
      <c r="F58" s="150">
        <f>D58-E58</f>
        <v>0</v>
      </c>
    </row>
    <row r="59" spans="1:6" ht="15" customHeight="1">
      <c r="A59" s="97" t="s">
        <v>44</v>
      </c>
      <c r="B59" s="98" t="s">
        <v>113</v>
      </c>
      <c r="C59" s="99" t="s">
        <v>219</v>
      </c>
      <c r="D59" s="100">
        <f>SUM(D60)</f>
        <v>297800</v>
      </c>
      <c r="E59" s="100">
        <f>E60</f>
        <v>148800</v>
      </c>
      <c r="F59" s="101">
        <f>D59-E59</f>
        <v>149000</v>
      </c>
    </row>
    <row r="60" spans="1:6" ht="36.75" customHeight="1">
      <c r="A60" s="97" t="s">
        <v>45</v>
      </c>
      <c r="B60" s="98" t="s">
        <v>113</v>
      </c>
      <c r="C60" s="99" t="s">
        <v>220</v>
      </c>
      <c r="D60" s="100">
        <f>SUM(D61+D66)</f>
        <v>297800</v>
      </c>
      <c r="E60" s="100">
        <f>SUM(E61)</f>
        <v>148800</v>
      </c>
      <c r="F60" s="110">
        <f>D60-E60</f>
        <v>149000</v>
      </c>
    </row>
    <row r="61" spans="1:6" ht="24" customHeight="1">
      <c r="A61" s="97" t="s">
        <v>46</v>
      </c>
      <c r="B61" s="98" t="s">
        <v>113</v>
      </c>
      <c r="C61" s="99" t="s">
        <v>221</v>
      </c>
      <c r="D61" s="100">
        <f>D62+D64</f>
        <v>175000</v>
      </c>
      <c r="E61" s="100">
        <f>E62+E64</f>
        <v>148800</v>
      </c>
      <c r="F61" s="112" t="s">
        <v>66</v>
      </c>
    </row>
    <row r="62" spans="1:6" ht="33.75" customHeight="1">
      <c r="A62" s="97" t="s">
        <v>47</v>
      </c>
      <c r="B62" s="98" t="s">
        <v>113</v>
      </c>
      <c r="C62" s="99" t="s">
        <v>222</v>
      </c>
      <c r="D62" s="100">
        <f>D63</f>
        <v>174800</v>
      </c>
      <c r="E62" s="100">
        <f>E63</f>
        <v>148600</v>
      </c>
      <c r="F62" s="112" t="s">
        <v>66</v>
      </c>
    </row>
    <row r="63" spans="1:6" ht="36.75" customHeight="1">
      <c r="A63" s="97" t="s">
        <v>589</v>
      </c>
      <c r="B63" s="98" t="s">
        <v>113</v>
      </c>
      <c r="C63" s="99" t="s">
        <v>223</v>
      </c>
      <c r="D63" s="100">
        <v>174800</v>
      </c>
      <c r="E63" s="102">
        <v>148600</v>
      </c>
      <c r="F63" s="112" t="s">
        <v>66</v>
      </c>
    </row>
    <row r="64" spans="1:6" ht="33" customHeight="1">
      <c r="A64" s="97" t="s">
        <v>48</v>
      </c>
      <c r="B64" s="98" t="s">
        <v>113</v>
      </c>
      <c r="C64" s="99" t="s">
        <v>224</v>
      </c>
      <c r="D64" s="100">
        <f>D65</f>
        <v>200</v>
      </c>
      <c r="E64" s="100">
        <f>E65</f>
        <v>200</v>
      </c>
      <c r="F64" s="109" t="s">
        <v>66</v>
      </c>
    </row>
    <row r="65" spans="1:6" ht="34.5" customHeight="1">
      <c r="A65" s="97" t="s">
        <v>586</v>
      </c>
      <c r="B65" s="98" t="s">
        <v>113</v>
      </c>
      <c r="C65" s="99" t="s">
        <v>225</v>
      </c>
      <c r="D65" s="100">
        <v>200</v>
      </c>
      <c r="E65" s="102">
        <v>200</v>
      </c>
      <c r="F65" s="109" t="s">
        <v>66</v>
      </c>
    </row>
    <row r="66" spans="1:6" ht="18" customHeight="1">
      <c r="A66" s="97" t="s">
        <v>49</v>
      </c>
      <c r="B66" s="98" t="s">
        <v>113</v>
      </c>
      <c r="C66" s="99" t="s">
        <v>226</v>
      </c>
      <c r="D66" s="100">
        <f>SUM(D67)</f>
        <v>122800</v>
      </c>
      <c r="E66" s="100">
        <f>SUM(E67)</f>
        <v>0</v>
      </c>
      <c r="F66" s="122" t="s">
        <v>66</v>
      </c>
    </row>
    <row r="67" spans="1:6" ht="25.5" customHeight="1">
      <c r="A67" s="97" t="s">
        <v>50</v>
      </c>
      <c r="B67" s="98" t="s">
        <v>113</v>
      </c>
      <c r="C67" s="99" t="s">
        <v>227</v>
      </c>
      <c r="D67" s="100">
        <f>SUM(D68)</f>
        <v>122800</v>
      </c>
      <c r="E67" s="100">
        <f>SUM(E68)</f>
        <v>0</v>
      </c>
      <c r="F67" s="122" t="s">
        <v>66</v>
      </c>
    </row>
    <row r="68" spans="1:6" ht="25.5" customHeight="1">
      <c r="A68" s="97" t="s">
        <v>581</v>
      </c>
      <c r="B68" s="98" t="s">
        <v>113</v>
      </c>
      <c r="C68" s="99" t="s">
        <v>228</v>
      </c>
      <c r="D68" s="100">
        <v>122800</v>
      </c>
      <c r="E68" s="100"/>
      <c r="F68" s="122"/>
    </row>
    <row r="69" spans="1:6" ht="15.95" customHeight="1">
      <c r="A69" s="38"/>
      <c r="B69" s="22"/>
      <c r="C69" s="23"/>
      <c r="D69" s="24"/>
      <c r="E69" s="24"/>
      <c r="F69" s="23"/>
    </row>
    <row r="70" spans="1:6" ht="12.75" customHeight="1">
      <c r="A70" s="37"/>
      <c r="B70" s="36"/>
      <c r="C70" s="23"/>
      <c r="D70" s="23"/>
      <c r="E70" s="23"/>
      <c r="F70" s="23"/>
    </row>
    <row r="71" spans="1:6" ht="12.75" customHeight="1">
      <c r="A71" s="37"/>
      <c r="B71" s="36"/>
      <c r="C71" s="23"/>
      <c r="D71" s="23"/>
      <c r="E71" s="23"/>
      <c r="F71" s="23"/>
    </row>
    <row r="72" spans="1:6" ht="22.5" customHeight="1">
      <c r="A72" s="37"/>
      <c r="B72" s="36"/>
      <c r="C72" s="23"/>
      <c r="D72" s="23"/>
      <c r="E72" s="23"/>
      <c r="F72" s="23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11.25" customHeight="1">
      <c r="C90" s="25"/>
      <c r="D90" s="24"/>
    </row>
    <row r="91" spans="1:4" ht="11.25" customHeight="1">
      <c r="C91" s="25"/>
      <c r="D91" s="24"/>
    </row>
    <row r="92" spans="1:4" ht="11.25" customHeight="1">
      <c r="C92" s="25"/>
      <c r="D92" s="24"/>
    </row>
    <row r="93" spans="1:4" ht="23.25" customHeight="1"/>
    <row r="94" spans="1:4" ht="9.9499999999999993" customHeight="1"/>
    <row r="95" spans="1:4" ht="12.75" customHeight="1">
      <c r="A95" s="25"/>
      <c r="B95" s="25"/>
      <c r="C95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90" pageOrder="overThenDown" orientation="portrait" verticalDpi="300" r:id="rId1"/>
  <headerFooter alignWithMargins="0"/>
  <rowBreaks count="2" manualBreakCount="2">
    <brk id="40" max="5" man="1"/>
    <brk id="6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89"/>
  <sheetViews>
    <sheetView showGridLines="0" zoomScaleNormal="100" zoomScaleSheetLayoutView="115" workbookViewId="0">
      <selection activeCell="D240" sqref="D240"/>
    </sheetView>
  </sheetViews>
  <sheetFormatPr defaultRowHeight="11.25"/>
  <cols>
    <col min="1" max="1" width="52.42578125" style="48" customWidth="1"/>
    <col min="2" max="2" width="5.7109375" style="38" customWidth="1"/>
    <col min="3" max="3" width="25.7109375" style="38" customWidth="1"/>
    <col min="4" max="4" width="13.5703125" style="61" customWidth="1"/>
    <col min="5" max="5" width="13.42578125" style="61" customWidth="1"/>
    <col min="6" max="6" width="13.140625" style="38" customWidth="1"/>
    <col min="7" max="16384" width="9.140625" style="38"/>
  </cols>
  <sheetData>
    <row r="1" spans="1:6" ht="14.25" customHeight="1">
      <c r="B1" s="46" t="s">
        <v>19</v>
      </c>
      <c r="C1" s="2"/>
      <c r="E1" s="63" t="s">
        <v>99</v>
      </c>
      <c r="F1" s="6"/>
    </row>
    <row r="2" spans="1:6" ht="9" customHeight="1">
      <c r="A2" s="49"/>
      <c r="B2" s="25"/>
      <c r="C2" s="47"/>
      <c r="D2" s="62"/>
      <c r="E2" s="62"/>
      <c r="F2" s="24"/>
    </row>
    <row r="3" spans="1:6" ht="38.25">
      <c r="A3" s="68" t="s">
        <v>67</v>
      </c>
      <c r="B3" s="69" t="s">
        <v>68</v>
      </c>
      <c r="C3" s="69" t="s">
        <v>69</v>
      </c>
      <c r="D3" s="70" t="s">
        <v>70</v>
      </c>
      <c r="E3" s="70" t="s">
        <v>18</v>
      </c>
      <c r="F3" s="69" t="s">
        <v>71</v>
      </c>
    </row>
    <row r="4" spans="1:6" ht="12.75">
      <c r="A4" s="71">
        <v>1</v>
      </c>
      <c r="B4" s="72">
        <v>2</v>
      </c>
      <c r="C4" s="72">
        <v>3</v>
      </c>
      <c r="D4" s="73">
        <v>4</v>
      </c>
      <c r="E4" s="73">
        <v>5</v>
      </c>
      <c r="F4" s="74">
        <v>6</v>
      </c>
    </row>
    <row r="5" spans="1:6" ht="11.25" customHeight="1">
      <c r="A5" s="76" t="s">
        <v>72</v>
      </c>
      <c r="B5" s="159">
        <v>200</v>
      </c>
      <c r="C5" s="159" t="s">
        <v>23</v>
      </c>
      <c r="D5" s="160">
        <f>D8+D120+D138+D170+D198+D244+D261+D276</f>
        <v>10043300</v>
      </c>
      <c r="E5" s="160">
        <f>E8+E120+E138+E170+E198+E244+E261+E276</f>
        <v>4729497.5</v>
      </c>
      <c r="F5" s="160">
        <f>D5-E5</f>
        <v>5313802.5</v>
      </c>
    </row>
    <row r="6" spans="1:6" ht="12.75">
      <c r="A6" s="68" t="s">
        <v>5</v>
      </c>
      <c r="B6" s="159"/>
      <c r="C6" s="159"/>
      <c r="D6" s="160"/>
      <c r="E6" s="160"/>
      <c r="F6" s="160"/>
    </row>
    <row r="7" spans="1:6" ht="19.5" customHeight="1">
      <c r="A7" s="125" t="s">
        <v>348</v>
      </c>
      <c r="B7" s="120">
        <v>200</v>
      </c>
      <c r="C7" s="120" t="s">
        <v>349</v>
      </c>
      <c r="D7" s="121">
        <f>SUM(D8+D120+D138+D170+D198+D244+D261+D276)</f>
        <v>10043300</v>
      </c>
      <c r="E7" s="121">
        <f>SUM(E8+E120+E138+E170+E198+E244+E261+E276)</f>
        <v>4729497.5</v>
      </c>
      <c r="F7" s="143">
        <f t="shared" ref="F7:F8" si="0">D7-E7</f>
        <v>5313802.5</v>
      </c>
    </row>
    <row r="8" spans="1:6" ht="18" customHeight="1">
      <c r="A8" s="76" t="s">
        <v>73</v>
      </c>
      <c r="B8" s="72">
        <v>200</v>
      </c>
      <c r="C8" s="75" t="s">
        <v>339</v>
      </c>
      <c r="D8" s="139">
        <f>SUM(D10+D54+D60+D66)</f>
        <v>4307900</v>
      </c>
      <c r="E8" s="139">
        <f>SUM(E10+E54+E60+E66)</f>
        <v>1716941.67</v>
      </c>
      <c r="F8" s="145">
        <f t="shared" si="0"/>
        <v>2590958.33</v>
      </c>
    </row>
    <row r="9" spans="1:6" ht="12" hidden="1" customHeight="1">
      <c r="A9" s="78" t="s">
        <v>75</v>
      </c>
      <c r="B9" s="72">
        <v>200</v>
      </c>
      <c r="C9" s="75" t="s">
        <v>122</v>
      </c>
      <c r="D9" s="77"/>
      <c r="E9" s="121"/>
      <c r="F9" s="158">
        <f t="shared" ref="F9" si="1">D9-E9</f>
        <v>0</v>
      </c>
    </row>
    <row r="10" spans="1:6" ht="41.25" customHeight="1">
      <c r="A10" s="79" t="s">
        <v>76</v>
      </c>
      <c r="B10" s="72">
        <v>200</v>
      </c>
      <c r="C10" s="75" t="s">
        <v>340</v>
      </c>
      <c r="D10" s="77">
        <f>D12+D47</f>
        <v>3650100</v>
      </c>
      <c r="E10" s="121">
        <f>E12+E47</f>
        <v>1591983.67</v>
      </c>
      <c r="F10" s="158"/>
    </row>
    <row r="11" spans="1:6" ht="27" customHeight="1">
      <c r="A11" s="68" t="s">
        <v>123</v>
      </c>
      <c r="B11" s="72">
        <v>200</v>
      </c>
      <c r="C11" s="75" t="s">
        <v>350</v>
      </c>
      <c r="D11" s="140">
        <f t="shared" ref="D11:E14" si="2">D12</f>
        <v>3649900</v>
      </c>
      <c r="E11" s="140">
        <f t="shared" si="2"/>
        <v>1591783.67</v>
      </c>
      <c r="F11" s="143">
        <f t="shared" ref="F11:F12" si="3">D11-E11</f>
        <v>2058116.33</v>
      </c>
    </row>
    <row r="12" spans="1:6" ht="27.75" customHeight="1">
      <c r="A12" s="68" t="s">
        <v>124</v>
      </c>
      <c r="B12" s="72">
        <v>200</v>
      </c>
      <c r="C12" s="120" t="s">
        <v>351</v>
      </c>
      <c r="D12" s="77">
        <f>SUM(D16)</f>
        <v>3649900</v>
      </c>
      <c r="E12" s="121">
        <f>SUM(E16)</f>
        <v>1591783.67</v>
      </c>
      <c r="F12" s="143">
        <f t="shared" si="3"/>
        <v>2058116.33</v>
      </c>
    </row>
    <row r="13" spans="1:6" ht="78" hidden="1" customHeight="1">
      <c r="A13" s="68" t="s">
        <v>153</v>
      </c>
      <c r="B13" s="72">
        <v>200</v>
      </c>
      <c r="C13" s="75" t="s">
        <v>125</v>
      </c>
      <c r="D13" s="77">
        <f t="shared" si="2"/>
        <v>3071800</v>
      </c>
      <c r="E13" s="121">
        <f t="shared" si="2"/>
        <v>1366614.5899999999</v>
      </c>
      <c r="F13" s="158">
        <f t="shared" ref="F13" si="4">D13-E13</f>
        <v>1705185.4100000001</v>
      </c>
    </row>
    <row r="14" spans="1:6" s="50" customFormat="1" ht="57.75" hidden="1" customHeight="1">
      <c r="A14" s="80" t="s">
        <v>127</v>
      </c>
      <c r="B14" s="81">
        <v>200</v>
      </c>
      <c r="C14" s="81" t="s">
        <v>126</v>
      </c>
      <c r="D14" s="77">
        <f t="shared" si="2"/>
        <v>3071800</v>
      </c>
      <c r="E14" s="121">
        <f t="shared" si="2"/>
        <v>1366614.5899999999</v>
      </c>
      <c r="F14" s="158"/>
    </row>
    <row r="15" spans="1:6" ht="21" hidden="1" customHeight="1">
      <c r="A15" s="68" t="s">
        <v>106</v>
      </c>
      <c r="B15" s="72">
        <v>200</v>
      </c>
      <c r="C15" s="75" t="s">
        <v>128</v>
      </c>
      <c r="D15" s="77">
        <f>D19+D22</f>
        <v>3071800</v>
      </c>
      <c r="E15" s="121">
        <f>E19+E22</f>
        <v>1366614.5899999999</v>
      </c>
      <c r="F15" s="158">
        <f t="shared" ref="F15" si="5">D15-E15</f>
        <v>1705185.4100000001</v>
      </c>
    </row>
    <row r="16" spans="1:6" ht="81.75" customHeight="1">
      <c r="A16" s="126" t="s">
        <v>352</v>
      </c>
      <c r="B16" s="120">
        <v>200</v>
      </c>
      <c r="C16" s="120" t="s">
        <v>341</v>
      </c>
      <c r="D16" s="121">
        <f>SUM(D17+D36)</f>
        <v>3649900</v>
      </c>
      <c r="E16" s="121">
        <f>SUM(E17+E36)</f>
        <v>1591783.67</v>
      </c>
      <c r="F16" s="158"/>
    </row>
    <row r="17" spans="1:6" ht="57.75" customHeight="1">
      <c r="A17" s="133" t="s">
        <v>388</v>
      </c>
      <c r="B17" s="120">
        <v>200</v>
      </c>
      <c r="C17" s="120" t="s">
        <v>389</v>
      </c>
      <c r="D17" s="121">
        <f>SUM(D18)</f>
        <v>3259100</v>
      </c>
      <c r="E17" s="121">
        <f>SUM(E18)</f>
        <v>1367085.02</v>
      </c>
      <c r="F17" s="143">
        <f t="shared" ref="F17:F18" si="6">D17-E17</f>
        <v>1892014.98</v>
      </c>
    </row>
    <row r="18" spans="1:6" ht="32.25" customHeight="1">
      <c r="A18" s="132" t="s">
        <v>106</v>
      </c>
      <c r="B18" s="120">
        <v>200</v>
      </c>
      <c r="C18" s="120" t="s">
        <v>390</v>
      </c>
      <c r="D18" s="121">
        <f>SUM(D19+D21+D22)</f>
        <v>3259100</v>
      </c>
      <c r="E18" s="121">
        <f>SUM(E19+E21+E22)</f>
        <v>1367085.02</v>
      </c>
      <c r="F18" s="143">
        <f t="shared" si="6"/>
        <v>1892014.98</v>
      </c>
    </row>
    <row r="19" spans="1:6" ht="19.5" customHeight="1">
      <c r="A19" s="68" t="s">
        <v>343</v>
      </c>
      <c r="B19" s="72">
        <v>200</v>
      </c>
      <c r="C19" s="75" t="s">
        <v>342</v>
      </c>
      <c r="D19" s="77">
        <v>2315000</v>
      </c>
      <c r="E19" s="77">
        <v>1068982.47</v>
      </c>
      <c r="F19" s="158">
        <f t="shared" ref="F19" si="7">D19-E19</f>
        <v>1246017.53</v>
      </c>
    </row>
    <row r="20" spans="1:6" ht="19.5" hidden="1" customHeight="1">
      <c r="A20" s="68"/>
      <c r="B20" s="72"/>
      <c r="C20" s="75"/>
      <c r="D20" s="77"/>
      <c r="E20" s="77"/>
      <c r="F20" s="158"/>
    </row>
    <row r="21" spans="1:6" ht="27" customHeight="1">
      <c r="A21" s="68" t="s">
        <v>292</v>
      </c>
      <c r="B21" s="72">
        <v>200</v>
      </c>
      <c r="C21" s="120" t="s">
        <v>344</v>
      </c>
      <c r="D21" s="77">
        <v>187300</v>
      </c>
      <c r="E21" s="89">
        <v>470.43</v>
      </c>
      <c r="F21" s="143">
        <f t="shared" ref="F21:F22" si="8">D21-E21</f>
        <v>186829.57</v>
      </c>
    </row>
    <row r="22" spans="1:6" ht="39.75" customHeight="1">
      <c r="A22" s="124" t="s">
        <v>345</v>
      </c>
      <c r="B22" s="72">
        <v>200</v>
      </c>
      <c r="C22" s="120" t="s">
        <v>346</v>
      </c>
      <c r="D22" s="77">
        <v>756800</v>
      </c>
      <c r="E22" s="77">
        <v>297632.12</v>
      </c>
      <c r="F22" s="143">
        <f t="shared" si="8"/>
        <v>459167.88</v>
      </c>
    </row>
    <row r="23" spans="1:6" ht="13.5" hidden="1" customHeight="1">
      <c r="A23" s="68" t="s">
        <v>75</v>
      </c>
      <c r="B23" s="72">
        <v>200</v>
      </c>
      <c r="C23" s="75" t="s">
        <v>129</v>
      </c>
      <c r="D23" s="77"/>
      <c r="E23" s="77" t="s">
        <v>66</v>
      </c>
      <c r="F23" s="158" t="e">
        <f t="shared" ref="F23" si="9">D23-E23</f>
        <v>#VALUE!</v>
      </c>
    </row>
    <row r="24" spans="1:6" ht="69.75" hidden="1" customHeight="1">
      <c r="A24" s="68" t="s">
        <v>154</v>
      </c>
      <c r="B24" s="72">
        <v>200</v>
      </c>
      <c r="C24" s="75" t="s">
        <v>130</v>
      </c>
      <c r="D24" s="77">
        <f>D25</f>
        <v>390800</v>
      </c>
      <c r="E24" s="77">
        <f>E25</f>
        <v>224698.65</v>
      </c>
      <c r="F24" s="158"/>
    </row>
    <row r="25" spans="1:6" s="50" customFormat="1" ht="23.25" hidden="1" customHeight="1">
      <c r="A25" s="80" t="s">
        <v>101</v>
      </c>
      <c r="B25" s="81">
        <v>200</v>
      </c>
      <c r="C25" s="81" t="s">
        <v>131</v>
      </c>
      <c r="D25" s="77">
        <f>D26</f>
        <v>390800</v>
      </c>
      <c r="E25" s="77">
        <f>E26</f>
        <v>224698.65</v>
      </c>
      <c r="F25" s="158">
        <f t="shared" ref="F25" si="10">D25-E25</f>
        <v>166101.35</v>
      </c>
    </row>
    <row r="26" spans="1:6" ht="22.5" hidden="1" customHeight="1">
      <c r="A26" s="68" t="s">
        <v>102</v>
      </c>
      <c r="B26" s="72">
        <v>200</v>
      </c>
      <c r="C26" s="75" t="s">
        <v>143</v>
      </c>
      <c r="D26" s="77">
        <f>D27+D35</f>
        <v>390800</v>
      </c>
      <c r="E26" s="77">
        <f>E27+E35</f>
        <v>224698.65</v>
      </c>
      <c r="F26" s="158"/>
    </row>
    <row r="27" spans="1:6" ht="23.25" hidden="1" customHeight="1">
      <c r="A27" s="68" t="s">
        <v>132</v>
      </c>
      <c r="B27" s="72">
        <v>200</v>
      </c>
      <c r="C27" s="75" t="s">
        <v>133</v>
      </c>
      <c r="D27" s="77">
        <f>D29+D33</f>
        <v>0</v>
      </c>
      <c r="E27" s="77">
        <f>E29</f>
        <v>0</v>
      </c>
      <c r="F27" s="158">
        <f t="shared" ref="F27" si="11">D27-E27</f>
        <v>0</v>
      </c>
    </row>
    <row r="28" spans="1:6" ht="12" hidden="1" customHeight="1">
      <c r="A28" s="68" t="s">
        <v>74</v>
      </c>
      <c r="B28" s="72">
        <v>200</v>
      </c>
      <c r="C28" s="75" t="s">
        <v>134</v>
      </c>
      <c r="D28" s="77">
        <f>D29</f>
        <v>0</v>
      </c>
      <c r="E28" s="77">
        <f>E29</f>
        <v>0</v>
      </c>
      <c r="F28" s="158"/>
    </row>
    <row r="29" spans="1:6" ht="10.5" hidden="1" customHeight="1">
      <c r="A29" s="68" t="s">
        <v>77</v>
      </c>
      <c r="B29" s="72">
        <v>200</v>
      </c>
      <c r="C29" s="75" t="s">
        <v>135</v>
      </c>
      <c r="D29" s="77">
        <f>D30+D31+D32</f>
        <v>0</v>
      </c>
      <c r="E29" s="77">
        <f>E31+E32+E30</f>
        <v>0</v>
      </c>
      <c r="F29" s="158">
        <f t="shared" ref="F29" si="12">D29-E29</f>
        <v>0</v>
      </c>
    </row>
    <row r="30" spans="1:6" ht="12" hidden="1" customHeight="1">
      <c r="A30" s="68" t="s">
        <v>78</v>
      </c>
      <c r="B30" s="72">
        <v>200</v>
      </c>
      <c r="C30" s="75" t="s">
        <v>136</v>
      </c>
      <c r="D30" s="77"/>
      <c r="E30" s="77"/>
      <c r="F30" s="158"/>
    </row>
    <row r="31" spans="1:6" ht="12" hidden="1" customHeight="1">
      <c r="A31" s="68" t="s">
        <v>79</v>
      </c>
      <c r="B31" s="72">
        <v>200</v>
      </c>
      <c r="C31" s="75" t="s">
        <v>137</v>
      </c>
      <c r="D31" s="77"/>
      <c r="E31" s="77"/>
      <c r="F31" s="158">
        <f t="shared" ref="F31" si="13">D31-E31</f>
        <v>0</v>
      </c>
    </row>
    <row r="32" spans="1:6" ht="13.5" hidden="1" customHeight="1">
      <c r="A32" s="68" t="s">
        <v>80</v>
      </c>
      <c r="B32" s="72">
        <v>200</v>
      </c>
      <c r="C32" s="75" t="s">
        <v>139</v>
      </c>
      <c r="D32" s="77"/>
      <c r="E32" s="77"/>
      <c r="F32" s="158"/>
    </row>
    <row r="33" spans="1:6" ht="13.5" hidden="1" customHeight="1">
      <c r="A33" s="68" t="s">
        <v>82</v>
      </c>
      <c r="B33" s="72">
        <v>200</v>
      </c>
      <c r="C33" s="75" t="s">
        <v>140</v>
      </c>
      <c r="D33" s="77">
        <f>D34</f>
        <v>0</v>
      </c>
      <c r="E33" s="77" t="str">
        <f>E34</f>
        <v>-</v>
      </c>
      <c r="F33" s="158" t="e">
        <f t="shared" ref="F33" si="14">D33-E33</f>
        <v>#VALUE!</v>
      </c>
    </row>
    <row r="34" spans="1:6" ht="13.5" hidden="1" customHeight="1">
      <c r="A34" s="68" t="s">
        <v>83</v>
      </c>
      <c r="B34" s="72">
        <v>200</v>
      </c>
      <c r="C34" s="75" t="s">
        <v>141</v>
      </c>
      <c r="D34" s="77"/>
      <c r="E34" s="77" t="s">
        <v>66</v>
      </c>
      <c r="F34" s="158"/>
    </row>
    <row r="35" spans="1:6" ht="79.5" customHeight="1">
      <c r="A35" s="127" t="s">
        <v>353</v>
      </c>
      <c r="B35" s="72">
        <v>200</v>
      </c>
      <c r="C35" s="120" t="s">
        <v>347</v>
      </c>
      <c r="D35" s="77">
        <f t="shared" ref="D35:E37" si="15">SUM(D36)</f>
        <v>390800</v>
      </c>
      <c r="E35" s="121">
        <f t="shared" si="15"/>
        <v>224698.65</v>
      </c>
      <c r="F35" s="143">
        <f t="shared" ref="F35:F36" si="16">D35-E35</f>
        <v>166101.35</v>
      </c>
    </row>
    <row r="36" spans="1:6" ht="33.75" customHeight="1">
      <c r="A36" s="134" t="s">
        <v>391</v>
      </c>
      <c r="B36" s="120">
        <v>200</v>
      </c>
      <c r="C36" s="120" t="s">
        <v>392</v>
      </c>
      <c r="D36" s="121">
        <f t="shared" si="15"/>
        <v>390800</v>
      </c>
      <c r="E36" s="121">
        <f t="shared" si="15"/>
        <v>224698.65</v>
      </c>
      <c r="F36" s="143">
        <f t="shared" si="16"/>
        <v>166101.35</v>
      </c>
    </row>
    <row r="37" spans="1:6" ht="32.25" customHeight="1">
      <c r="A37" s="130" t="s">
        <v>367</v>
      </c>
      <c r="B37" s="120">
        <v>200</v>
      </c>
      <c r="C37" s="120" t="s">
        <v>376</v>
      </c>
      <c r="D37" s="121">
        <f t="shared" si="15"/>
        <v>390800</v>
      </c>
      <c r="E37" s="121">
        <f t="shared" si="15"/>
        <v>224698.65</v>
      </c>
      <c r="F37" s="143">
        <f t="shared" ref="F37:F38" si="17">D37-E37</f>
        <v>166101.35</v>
      </c>
    </row>
    <row r="38" spans="1:6" ht="32.25" customHeight="1">
      <c r="A38" s="68" t="s">
        <v>138</v>
      </c>
      <c r="B38" s="72">
        <v>200</v>
      </c>
      <c r="C38" s="75" t="s">
        <v>354</v>
      </c>
      <c r="D38" s="77">
        <v>390800</v>
      </c>
      <c r="E38" s="77">
        <v>224698.65</v>
      </c>
      <c r="F38" s="143">
        <f t="shared" si="17"/>
        <v>166101.35</v>
      </c>
    </row>
    <row r="39" spans="1:6" ht="17.25" hidden="1" customHeight="1">
      <c r="A39" s="68" t="s">
        <v>155</v>
      </c>
      <c r="B39" s="120">
        <v>200</v>
      </c>
      <c r="C39" s="120" t="s">
        <v>369</v>
      </c>
      <c r="D39" s="121">
        <v>390800</v>
      </c>
      <c r="E39" s="121">
        <v>102080.8</v>
      </c>
      <c r="F39" s="158">
        <f t="shared" ref="F39" si="18">D39-E39</f>
        <v>288719.2</v>
      </c>
    </row>
    <row r="40" spans="1:6" ht="17.25" hidden="1" customHeight="1">
      <c r="A40" s="68" t="s">
        <v>84</v>
      </c>
      <c r="B40" s="120">
        <v>200</v>
      </c>
      <c r="C40" s="120" t="s">
        <v>370</v>
      </c>
      <c r="D40" s="121">
        <v>390800</v>
      </c>
      <c r="E40" s="121">
        <v>102080.8</v>
      </c>
      <c r="F40" s="158"/>
    </row>
    <row r="41" spans="1:6" ht="17.25" hidden="1" customHeight="1">
      <c r="A41" s="68" t="s">
        <v>49</v>
      </c>
      <c r="B41" s="120">
        <v>200</v>
      </c>
      <c r="C41" s="120" t="s">
        <v>371</v>
      </c>
      <c r="D41" s="121">
        <v>390800</v>
      </c>
      <c r="E41" s="121">
        <v>102080.8</v>
      </c>
      <c r="F41" s="158">
        <f t="shared" ref="F41" si="19">D41-E41</f>
        <v>288719.2</v>
      </c>
    </row>
    <row r="42" spans="1:6" ht="17.25" hidden="1" customHeight="1">
      <c r="A42" s="68"/>
      <c r="B42" s="120">
        <v>200</v>
      </c>
      <c r="C42" s="120" t="s">
        <v>372</v>
      </c>
      <c r="D42" s="121">
        <v>390800</v>
      </c>
      <c r="E42" s="121">
        <v>102080.8</v>
      </c>
      <c r="F42" s="158"/>
    </row>
    <row r="43" spans="1:6" ht="17.25" hidden="1" customHeight="1">
      <c r="A43" s="68" t="s">
        <v>74</v>
      </c>
      <c r="B43" s="120">
        <v>200</v>
      </c>
      <c r="C43" s="120" t="s">
        <v>373</v>
      </c>
      <c r="D43" s="121">
        <v>390800</v>
      </c>
      <c r="E43" s="121">
        <v>102080.8</v>
      </c>
      <c r="F43" s="158">
        <f t="shared" ref="F43" si="20">D43-E43</f>
        <v>288719.2</v>
      </c>
    </row>
    <row r="44" spans="1:6" ht="17.25" hidden="1" customHeight="1">
      <c r="A44" s="68" t="s">
        <v>85</v>
      </c>
      <c r="B44" s="120">
        <v>200</v>
      </c>
      <c r="C44" s="120" t="s">
        <v>374</v>
      </c>
      <c r="D44" s="121">
        <v>390800</v>
      </c>
      <c r="E44" s="121">
        <v>102080.8</v>
      </c>
      <c r="F44" s="158"/>
    </row>
    <row r="45" spans="1:6" ht="27" hidden="1" customHeight="1">
      <c r="A45" s="82" t="s">
        <v>142</v>
      </c>
      <c r="B45" s="120">
        <v>200</v>
      </c>
      <c r="C45" s="120" t="s">
        <v>375</v>
      </c>
      <c r="D45" s="121">
        <v>390800</v>
      </c>
      <c r="E45" s="121">
        <v>102080.8</v>
      </c>
      <c r="F45" s="158">
        <f t="shared" ref="F45" si="21">D45-E45</f>
        <v>288719.2</v>
      </c>
    </row>
    <row r="46" spans="1:6" ht="27" customHeight="1">
      <c r="A46" s="128" t="s">
        <v>355</v>
      </c>
      <c r="B46" s="120">
        <v>200</v>
      </c>
      <c r="C46" s="120" t="s">
        <v>356</v>
      </c>
      <c r="D46" s="121">
        <f>SUM(D47)</f>
        <v>200</v>
      </c>
      <c r="E46" s="121">
        <f>SUM(E47)</f>
        <v>200</v>
      </c>
      <c r="F46" s="158"/>
    </row>
    <row r="47" spans="1:6" ht="17.25" customHeight="1">
      <c r="A47" s="128" t="s">
        <v>327</v>
      </c>
      <c r="B47" s="72">
        <v>200</v>
      </c>
      <c r="C47" s="120" t="s">
        <v>357</v>
      </c>
      <c r="D47" s="77">
        <f t="shared" ref="D47:E49" si="22">D48</f>
        <v>200</v>
      </c>
      <c r="E47" s="121">
        <f t="shared" si="22"/>
        <v>200</v>
      </c>
      <c r="F47" s="143">
        <f t="shared" ref="F47:F48" si="23">D47-E47</f>
        <v>0</v>
      </c>
    </row>
    <row r="48" spans="1:6" ht="100.5" customHeight="1">
      <c r="A48" s="129" t="s">
        <v>358</v>
      </c>
      <c r="B48" s="72">
        <v>200</v>
      </c>
      <c r="C48" s="75" t="s">
        <v>359</v>
      </c>
      <c r="D48" s="77">
        <f t="shared" si="22"/>
        <v>200</v>
      </c>
      <c r="E48" s="121">
        <f t="shared" si="22"/>
        <v>200</v>
      </c>
      <c r="F48" s="143">
        <f t="shared" si="23"/>
        <v>0</v>
      </c>
    </row>
    <row r="49" spans="1:6" ht="21.75" hidden="1" customHeight="1">
      <c r="A49" s="80" t="s">
        <v>101</v>
      </c>
      <c r="B49" s="81">
        <v>200</v>
      </c>
      <c r="C49" s="120" t="s">
        <v>360</v>
      </c>
      <c r="D49" s="77">
        <f t="shared" si="22"/>
        <v>200</v>
      </c>
      <c r="E49" s="121">
        <f t="shared" si="22"/>
        <v>200</v>
      </c>
      <c r="F49" s="158">
        <f t="shared" ref="F49" si="24">D49-E49</f>
        <v>0</v>
      </c>
    </row>
    <row r="50" spans="1:6" ht="6.75" hidden="1" customHeight="1">
      <c r="A50" s="68" t="s">
        <v>102</v>
      </c>
      <c r="B50" s="72">
        <v>200</v>
      </c>
      <c r="C50" s="120" t="s">
        <v>361</v>
      </c>
      <c r="D50" s="77">
        <f>D53</f>
        <v>200</v>
      </c>
      <c r="E50" s="121">
        <f>E53</f>
        <v>200</v>
      </c>
      <c r="F50" s="158"/>
    </row>
    <row r="51" spans="1:6" ht="31.5" customHeight="1">
      <c r="A51" s="134" t="s">
        <v>391</v>
      </c>
      <c r="B51" s="120">
        <v>200</v>
      </c>
      <c r="C51" s="120" t="s">
        <v>392</v>
      </c>
      <c r="D51" s="121">
        <f>SUM(D52)</f>
        <v>200</v>
      </c>
      <c r="E51" s="121">
        <f>SUM(E52)</f>
        <v>200</v>
      </c>
      <c r="F51" s="143">
        <f t="shared" ref="F51:F52" si="25">D51-E51</f>
        <v>0</v>
      </c>
    </row>
    <row r="52" spans="1:6" ht="30.75" customHeight="1">
      <c r="A52" s="130" t="s">
        <v>367</v>
      </c>
      <c r="B52" s="120">
        <v>200</v>
      </c>
      <c r="C52" s="120" t="s">
        <v>368</v>
      </c>
      <c r="D52" s="121">
        <f>SUM(D53)</f>
        <v>200</v>
      </c>
      <c r="E52" s="121">
        <f>SUM(E53)</f>
        <v>200</v>
      </c>
      <c r="F52" s="143">
        <f t="shared" si="25"/>
        <v>0</v>
      </c>
    </row>
    <row r="53" spans="1:6" ht="30.75" customHeight="1">
      <c r="A53" s="68" t="s">
        <v>138</v>
      </c>
      <c r="B53" s="72">
        <v>200</v>
      </c>
      <c r="C53" s="120" t="s">
        <v>362</v>
      </c>
      <c r="D53" s="77">
        <v>200</v>
      </c>
      <c r="E53" s="77">
        <v>200</v>
      </c>
      <c r="F53" s="143">
        <f t="shared" ref="F53:F54" si="26">D53-E53</f>
        <v>0</v>
      </c>
    </row>
    <row r="54" spans="1:6" ht="24" customHeight="1">
      <c r="A54" s="68" t="s">
        <v>107</v>
      </c>
      <c r="B54" s="120">
        <v>200</v>
      </c>
      <c r="C54" s="120" t="s">
        <v>363</v>
      </c>
      <c r="D54" s="121">
        <f t="shared" ref="D54:E58" si="27">SUM(D55)</f>
        <v>270100</v>
      </c>
      <c r="E54" s="121">
        <f t="shared" si="27"/>
        <v>0</v>
      </c>
      <c r="F54" s="143">
        <f t="shared" si="26"/>
        <v>270100</v>
      </c>
    </row>
    <row r="55" spans="1:6" ht="30.75" customHeight="1">
      <c r="A55" s="128" t="s">
        <v>355</v>
      </c>
      <c r="B55" s="120">
        <v>200</v>
      </c>
      <c r="C55" s="120" t="s">
        <v>364</v>
      </c>
      <c r="D55" s="140">
        <f t="shared" si="27"/>
        <v>270100</v>
      </c>
      <c r="E55" s="140">
        <f t="shared" si="27"/>
        <v>0</v>
      </c>
      <c r="F55" s="143">
        <f t="shared" ref="F55:F56" si="28">D55-E55</f>
        <v>270100</v>
      </c>
    </row>
    <row r="56" spans="1:6" ht="24" customHeight="1">
      <c r="A56" s="128" t="s">
        <v>327</v>
      </c>
      <c r="B56" s="120">
        <v>200</v>
      </c>
      <c r="C56" s="120" t="s">
        <v>365</v>
      </c>
      <c r="D56" s="121">
        <f t="shared" si="27"/>
        <v>270100</v>
      </c>
      <c r="E56" s="121">
        <f t="shared" si="27"/>
        <v>0</v>
      </c>
      <c r="F56" s="143">
        <f t="shared" si="28"/>
        <v>270100</v>
      </c>
    </row>
    <row r="57" spans="1:6" ht="55.5" customHeight="1">
      <c r="A57" s="131" t="s">
        <v>377</v>
      </c>
      <c r="B57" s="120">
        <v>200</v>
      </c>
      <c r="C57" s="120" t="s">
        <v>366</v>
      </c>
      <c r="D57" s="121">
        <f t="shared" si="27"/>
        <v>270100</v>
      </c>
      <c r="E57" s="121">
        <f t="shared" si="27"/>
        <v>0</v>
      </c>
      <c r="F57" s="143">
        <f t="shared" ref="F57:F58" si="29">D57-E57</f>
        <v>270100</v>
      </c>
    </row>
    <row r="58" spans="1:6" ht="23.25" customHeight="1">
      <c r="A58" s="130" t="s">
        <v>103</v>
      </c>
      <c r="B58" s="120">
        <v>200</v>
      </c>
      <c r="C58" s="120" t="s">
        <v>393</v>
      </c>
      <c r="D58" s="121">
        <f t="shared" si="27"/>
        <v>270100</v>
      </c>
      <c r="E58" s="121">
        <f t="shared" si="27"/>
        <v>0</v>
      </c>
      <c r="F58" s="143">
        <f t="shared" si="29"/>
        <v>270100</v>
      </c>
    </row>
    <row r="59" spans="1:6" ht="20.25" customHeight="1">
      <c r="A59" s="130" t="s">
        <v>378</v>
      </c>
      <c r="B59" s="120">
        <v>202</v>
      </c>
      <c r="C59" s="120" t="s">
        <v>379</v>
      </c>
      <c r="D59" s="121">
        <v>270100</v>
      </c>
      <c r="E59" s="121"/>
      <c r="F59" s="143">
        <f t="shared" ref="F59:F60" si="30">D59-E59</f>
        <v>270100</v>
      </c>
    </row>
    <row r="60" spans="1:6" ht="15.75" customHeight="1">
      <c r="A60" s="68" t="s">
        <v>86</v>
      </c>
      <c r="B60" s="72">
        <v>200</v>
      </c>
      <c r="C60" s="75" t="s">
        <v>380</v>
      </c>
      <c r="D60" s="140">
        <f t="shared" ref="D60:E64" si="31">SUM(D61)</f>
        <v>10000</v>
      </c>
      <c r="E60" s="140">
        <f t="shared" si="31"/>
        <v>0</v>
      </c>
      <c r="F60" s="143">
        <f t="shared" si="30"/>
        <v>10000</v>
      </c>
    </row>
    <row r="61" spans="1:6" ht="27.75" customHeight="1">
      <c r="A61" s="128" t="s">
        <v>355</v>
      </c>
      <c r="B61" s="120">
        <v>200</v>
      </c>
      <c r="C61" s="120" t="s">
        <v>381</v>
      </c>
      <c r="D61" s="121">
        <f t="shared" si="31"/>
        <v>10000</v>
      </c>
      <c r="E61" s="121">
        <f t="shared" si="31"/>
        <v>0</v>
      </c>
      <c r="F61" s="143">
        <f t="shared" ref="F61:F62" si="32">D61-E61</f>
        <v>10000</v>
      </c>
    </row>
    <row r="62" spans="1:6" ht="25.5" customHeight="1">
      <c r="A62" s="68" t="s">
        <v>146</v>
      </c>
      <c r="B62" s="120">
        <v>200</v>
      </c>
      <c r="C62" s="120" t="s">
        <v>382</v>
      </c>
      <c r="D62" s="121">
        <f t="shared" si="31"/>
        <v>10000</v>
      </c>
      <c r="E62" s="121">
        <f t="shared" si="31"/>
        <v>0</v>
      </c>
      <c r="F62" s="143">
        <f t="shared" si="32"/>
        <v>10000</v>
      </c>
    </row>
    <row r="63" spans="1:6" ht="54.75" customHeight="1">
      <c r="A63" s="68" t="s">
        <v>156</v>
      </c>
      <c r="B63" s="72">
        <v>200</v>
      </c>
      <c r="C63" s="75" t="s">
        <v>383</v>
      </c>
      <c r="D63" s="77">
        <f t="shared" si="31"/>
        <v>10000</v>
      </c>
      <c r="E63" s="121">
        <f t="shared" si="31"/>
        <v>0</v>
      </c>
      <c r="F63" s="143">
        <f t="shared" ref="F63:F64" si="33">D63-E63</f>
        <v>10000</v>
      </c>
    </row>
    <row r="64" spans="1:6" ht="20.25" customHeight="1">
      <c r="A64" s="130" t="s">
        <v>103</v>
      </c>
      <c r="B64" s="120">
        <v>200</v>
      </c>
      <c r="C64" s="120" t="s">
        <v>394</v>
      </c>
      <c r="D64" s="121">
        <f t="shared" si="31"/>
        <v>10000</v>
      </c>
      <c r="E64" s="121">
        <f t="shared" si="31"/>
        <v>0</v>
      </c>
      <c r="F64" s="143">
        <f t="shared" si="33"/>
        <v>10000</v>
      </c>
    </row>
    <row r="65" spans="1:6" ht="15.75" customHeight="1">
      <c r="A65" s="68" t="s">
        <v>105</v>
      </c>
      <c r="B65" s="72">
        <v>200</v>
      </c>
      <c r="C65" s="120" t="s">
        <v>384</v>
      </c>
      <c r="D65" s="77">
        <v>10000</v>
      </c>
      <c r="E65" s="89"/>
      <c r="F65" s="143">
        <f t="shared" ref="F65:F66" si="34">D65-E65</f>
        <v>10000</v>
      </c>
    </row>
    <row r="66" spans="1:6" ht="21.75" customHeight="1">
      <c r="A66" s="76" t="s">
        <v>87</v>
      </c>
      <c r="B66" s="72">
        <v>200</v>
      </c>
      <c r="C66" s="75" t="s">
        <v>385</v>
      </c>
      <c r="D66" s="139">
        <f>SUM(D67+D78+D93)</f>
        <v>377700</v>
      </c>
      <c r="E66" s="139">
        <f>SUM(E67+E78+E93)</f>
        <v>124958</v>
      </c>
      <c r="F66" s="145">
        <f t="shared" si="34"/>
        <v>252742</v>
      </c>
    </row>
    <row r="67" spans="1:6" ht="28.5" customHeight="1">
      <c r="A67" s="124" t="s">
        <v>123</v>
      </c>
      <c r="B67" s="120">
        <v>200</v>
      </c>
      <c r="C67" s="120" t="s">
        <v>404</v>
      </c>
      <c r="D67" s="121">
        <f>SUM(D68)</f>
        <v>119500</v>
      </c>
      <c r="E67" s="121">
        <f>SUM(E68)</f>
        <v>22374</v>
      </c>
      <c r="F67" s="143">
        <f t="shared" ref="F67:F68" si="35">D67-E67</f>
        <v>97126</v>
      </c>
    </row>
    <row r="68" spans="1:6" ht="27.75" customHeight="1">
      <c r="A68" s="79" t="s">
        <v>295</v>
      </c>
      <c r="B68" s="72">
        <v>200</v>
      </c>
      <c r="C68" s="75" t="s">
        <v>386</v>
      </c>
      <c r="D68" s="77">
        <f>D69+D72</f>
        <v>119500</v>
      </c>
      <c r="E68" s="114">
        <f>E69+E72</f>
        <v>22374</v>
      </c>
      <c r="F68" s="143">
        <f t="shared" si="35"/>
        <v>97126</v>
      </c>
    </row>
    <row r="69" spans="1:6" ht="130.5" customHeight="1">
      <c r="A69" s="68" t="s">
        <v>155</v>
      </c>
      <c r="B69" s="72">
        <v>200</v>
      </c>
      <c r="C69" s="75" t="s">
        <v>387</v>
      </c>
      <c r="D69" s="77">
        <f>D70</f>
        <v>39500</v>
      </c>
      <c r="E69" s="121">
        <f>E70</f>
        <v>19600</v>
      </c>
      <c r="F69" s="143">
        <f t="shared" ref="F69:F70" si="36">D69-E69</f>
        <v>19900</v>
      </c>
    </row>
    <row r="70" spans="1:6" ht="20.25" customHeight="1">
      <c r="A70" s="68" t="s">
        <v>84</v>
      </c>
      <c r="B70" s="72">
        <v>200</v>
      </c>
      <c r="C70" s="120" t="s">
        <v>395</v>
      </c>
      <c r="D70" s="77">
        <f>SUM(D71)</f>
        <v>39500</v>
      </c>
      <c r="E70" s="121">
        <f>SUM(E71)</f>
        <v>19600</v>
      </c>
      <c r="F70" s="143">
        <f t="shared" si="36"/>
        <v>19900</v>
      </c>
    </row>
    <row r="71" spans="1:6" ht="24.75" customHeight="1">
      <c r="A71" s="68" t="s">
        <v>49</v>
      </c>
      <c r="B71" s="120">
        <v>200</v>
      </c>
      <c r="C71" s="120" t="s">
        <v>396</v>
      </c>
      <c r="D71" s="121">
        <v>39500</v>
      </c>
      <c r="E71" s="121">
        <v>19600</v>
      </c>
      <c r="F71" s="143">
        <f t="shared" ref="F71:F72" si="37">D71-E71</f>
        <v>19900</v>
      </c>
    </row>
    <row r="72" spans="1:6" ht="67.5" customHeight="1">
      <c r="A72" s="68" t="s">
        <v>164</v>
      </c>
      <c r="B72" s="72">
        <v>200</v>
      </c>
      <c r="C72" s="75" t="s">
        <v>397</v>
      </c>
      <c r="D72" s="77">
        <f>D73</f>
        <v>80000</v>
      </c>
      <c r="E72" s="111">
        <f>E73</f>
        <v>2774</v>
      </c>
      <c r="F72" s="143">
        <f t="shared" si="37"/>
        <v>77226</v>
      </c>
    </row>
    <row r="73" spans="1:6" ht="24.75" customHeight="1">
      <c r="A73" s="68" t="s">
        <v>103</v>
      </c>
      <c r="B73" s="72">
        <v>200</v>
      </c>
      <c r="C73" s="120" t="s">
        <v>398</v>
      </c>
      <c r="D73" s="77">
        <f>D74</f>
        <v>80000</v>
      </c>
      <c r="E73" s="77">
        <f>E74</f>
        <v>2774</v>
      </c>
      <c r="F73" s="143">
        <f t="shared" ref="F73:F74" si="38">D73-E73</f>
        <v>77226</v>
      </c>
    </row>
    <row r="74" spans="1:6" ht="19.5" customHeight="1">
      <c r="A74" s="135" t="s">
        <v>104</v>
      </c>
      <c r="B74" s="136">
        <v>200</v>
      </c>
      <c r="C74" s="120" t="s">
        <v>399</v>
      </c>
      <c r="D74" s="137">
        <f>D75+D76</f>
        <v>80000</v>
      </c>
      <c r="E74" s="137">
        <f>E75+E76</f>
        <v>2774</v>
      </c>
      <c r="F74" s="143">
        <f t="shared" si="38"/>
        <v>77226</v>
      </c>
    </row>
    <row r="75" spans="1:6" ht="27" customHeight="1">
      <c r="A75" s="68" t="s">
        <v>244</v>
      </c>
      <c r="B75" s="72">
        <v>200</v>
      </c>
      <c r="C75" s="120" t="s">
        <v>400</v>
      </c>
      <c r="D75" s="83">
        <v>48000</v>
      </c>
      <c r="E75" s="105">
        <v>1807</v>
      </c>
      <c r="F75" s="143">
        <f t="shared" ref="F75:F76" si="39">D75-E75</f>
        <v>46193</v>
      </c>
    </row>
    <row r="76" spans="1:6" ht="17.25" customHeight="1">
      <c r="A76" s="68" t="s">
        <v>402</v>
      </c>
      <c r="B76" s="72">
        <v>200</v>
      </c>
      <c r="C76" s="120" t="s">
        <v>401</v>
      </c>
      <c r="D76" s="77">
        <v>32000</v>
      </c>
      <c r="E76" s="77">
        <v>967</v>
      </c>
      <c r="F76" s="143">
        <f t="shared" si="39"/>
        <v>31033</v>
      </c>
    </row>
    <row r="77" spans="1:6" ht="21.75" hidden="1" customHeight="1">
      <c r="A77" s="68" t="s">
        <v>147</v>
      </c>
      <c r="B77" s="72">
        <v>200</v>
      </c>
      <c r="C77" s="75" t="s">
        <v>148</v>
      </c>
      <c r="D77" s="77">
        <f>D79+D84+D89</f>
        <v>111400</v>
      </c>
      <c r="E77" s="77">
        <f>E79+E84+E89</f>
        <v>40184</v>
      </c>
      <c r="F77" s="158">
        <f t="shared" ref="F77" si="40">D77-E77</f>
        <v>71216</v>
      </c>
    </row>
    <row r="78" spans="1:6" ht="29.25" customHeight="1">
      <c r="A78" s="126" t="s">
        <v>403</v>
      </c>
      <c r="B78" s="120">
        <v>200</v>
      </c>
      <c r="C78" s="120" t="s">
        <v>405</v>
      </c>
      <c r="D78" s="121">
        <f>SUM(D79+D84)</f>
        <v>98200</v>
      </c>
      <c r="E78" s="84">
        <f>E79+E84</f>
        <v>34684</v>
      </c>
      <c r="F78" s="158"/>
    </row>
    <row r="79" spans="1:6" ht="58.5" customHeight="1">
      <c r="A79" s="68" t="s">
        <v>288</v>
      </c>
      <c r="B79" s="72">
        <v>200</v>
      </c>
      <c r="C79" s="120" t="s">
        <v>406</v>
      </c>
      <c r="D79" s="77">
        <f t="shared" ref="D79:E82" si="41">D80</f>
        <v>15000</v>
      </c>
      <c r="E79" s="77">
        <f t="shared" si="41"/>
        <v>2000</v>
      </c>
      <c r="F79" s="143">
        <f t="shared" ref="F79:F80" si="42">D79-E79</f>
        <v>13000</v>
      </c>
    </row>
    <row r="80" spans="1:6" ht="96.75" customHeight="1">
      <c r="A80" s="115" t="s">
        <v>321</v>
      </c>
      <c r="B80" s="72">
        <v>200</v>
      </c>
      <c r="C80" s="120" t="s">
        <v>407</v>
      </c>
      <c r="D80" s="77">
        <f t="shared" si="41"/>
        <v>15000</v>
      </c>
      <c r="E80" s="77">
        <f t="shared" si="41"/>
        <v>2000</v>
      </c>
      <c r="F80" s="143">
        <f t="shared" si="42"/>
        <v>13000</v>
      </c>
    </row>
    <row r="81" spans="1:6" ht="24.75" customHeight="1">
      <c r="A81" s="80" t="s">
        <v>101</v>
      </c>
      <c r="B81" s="81">
        <v>200</v>
      </c>
      <c r="C81" s="120" t="s">
        <v>408</v>
      </c>
      <c r="D81" s="77">
        <f t="shared" si="41"/>
        <v>15000</v>
      </c>
      <c r="E81" s="77">
        <f t="shared" si="41"/>
        <v>2000</v>
      </c>
      <c r="F81" s="143">
        <f t="shared" ref="F81:F82" si="43">D81-E81</f>
        <v>13000</v>
      </c>
    </row>
    <row r="82" spans="1:6" ht="27" customHeight="1">
      <c r="A82" s="68" t="s">
        <v>102</v>
      </c>
      <c r="B82" s="72">
        <v>200</v>
      </c>
      <c r="C82" s="120" t="s">
        <v>409</v>
      </c>
      <c r="D82" s="77">
        <f t="shared" si="41"/>
        <v>15000</v>
      </c>
      <c r="E82" s="77">
        <f t="shared" si="41"/>
        <v>2000</v>
      </c>
      <c r="F82" s="143">
        <f t="shared" si="43"/>
        <v>13000</v>
      </c>
    </row>
    <row r="83" spans="1:6" ht="26.25" customHeight="1">
      <c r="A83" s="68" t="s">
        <v>138</v>
      </c>
      <c r="B83" s="72">
        <v>200</v>
      </c>
      <c r="C83" s="120" t="s">
        <v>410</v>
      </c>
      <c r="D83" s="77">
        <v>15000</v>
      </c>
      <c r="E83" s="77">
        <v>2000</v>
      </c>
      <c r="F83" s="121">
        <f t="shared" ref="F83:F84" si="44">D83-E83</f>
        <v>13000</v>
      </c>
    </row>
    <row r="84" spans="1:6" ht="43.5" customHeight="1">
      <c r="A84" s="68" t="s">
        <v>149</v>
      </c>
      <c r="B84" s="72">
        <v>200</v>
      </c>
      <c r="C84" s="120" t="s">
        <v>411</v>
      </c>
      <c r="D84" s="77">
        <f>D85+D89</f>
        <v>83200</v>
      </c>
      <c r="E84" s="121">
        <f>E85+E89</f>
        <v>32684</v>
      </c>
      <c r="F84" s="121">
        <f t="shared" si="44"/>
        <v>50516</v>
      </c>
    </row>
    <row r="85" spans="1:6" ht="90.75" customHeight="1">
      <c r="A85" s="115" t="s">
        <v>322</v>
      </c>
      <c r="B85" s="72">
        <v>200</v>
      </c>
      <c r="C85" s="120" t="s">
        <v>412</v>
      </c>
      <c r="D85" s="77">
        <f t="shared" ref="D85:E87" si="45">SUM(D86)</f>
        <v>70000</v>
      </c>
      <c r="E85" s="121">
        <f t="shared" si="45"/>
        <v>27184</v>
      </c>
      <c r="F85" s="121">
        <f t="shared" ref="F85:F86" si="46">D85-E85</f>
        <v>42816</v>
      </c>
    </row>
    <row r="86" spans="1:6" ht="25.5" customHeight="1">
      <c r="A86" s="80" t="s">
        <v>101</v>
      </c>
      <c r="B86" s="120">
        <v>200</v>
      </c>
      <c r="C86" s="120" t="s">
        <v>413</v>
      </c>
      <c r="D86" s="121">
        <f t="shared" si="45"/>
        <v>70000</v>
      </c>
      <c r="E86" s="121">
        <f t="shared" si="45"/>
        <v>27184</v>
      </c>
      <c r="F86" s="121">
        <f t="shared" si="46"/>
        <v>42816</v>
      </c>
    </row>
    <row r="87" spans="1:6" ht="25.5" customHeight="1">
      <c r="A87" s="68" t="s">
        <v>102</v>
      </c>
      <c r="B87" s="120">
        <v>200</v>
      </c>
      <c r="C87" s="120" t="s">
        <v>414</v>
      </c>
      <c r="D87" s="121">
        <f t="shared" si="45"/>
        <v>70000</v>
      </c>
      <c r="E87" s="121">
        <f t="shared" si="45"/>
        <v>27184</v>
      </c>
      <c r="F87" s="143">
        <f t="shared" ref="F87:F88" si="47">D87-E87</f>
        <v>42816</v>
      </c>
    </row>
    <row r="88" spans="1:6" ht="30" customHeight="1">
      <c r="A88" s="68" t="s">
        <v>138</v>
      </c>
      <c r="B88" s="72">
        <v>200</v>
      </c>
      <c r="C88" s="120" t="s">
        <v>415</v>
      </c>
      <c r="D88" s="77">
        <v>70000</v>
      </c>
      <c r="E88" s="77">
        <v>27184</v>
      </c>
      <c r="F88" s="143">
        <f t="shared" si="47"/>
        <v>42816</v>
      </c>
    </row>
    <row r="89" spans="1:6" ht="70.5" customHeight="1">
      <c r="A89" s="68" t="s">
        <v>245</v>
      </c>
      <c r="B89" s="72">
        <v>200</v>
      </c>
      <c r="C89" s="75" t="s">
        <v>416</v>
      </c>
      <c r="D89" s="77">
        <f t="shared" ref="D89:E91" si="48">SUM(D90)</f>
        <v>13200</v>
      </c>
      <c r="E89" s="121">
        <f t="shared" si="48"/>
        <v>5500</v>
      </c>
      <c r="F89" s="121">
        <f t="shared" ref="F89:F90" si="49">D89-E89</f>
        <v>7700</v>
      </c>
    </row>
    <row r="90" spans="1:6" ht="27" customHeight="1">
      <c r="A90" s="80" t="s">
        <v>101</v>
      </c>
      <c r="B90" s="120">
        <v>200</v>
      </c>
      <c r="C90" s="120" t="s">
        <v>417</v>
      </c>
      <c r="D90" s="121">
        <f t="shared" si="48"/>
        <v>13200</v>
      </c>
      <c r="E90" s="121">
        <f t="shared" si="48"/>
        <v>5500</v>
      </c>
      <c r="F90" s="121">
        <f t="shared" si="49"/>
        <v>7700</v>
      </c>
    </row>
    <row r="91" spans="1:6" ht="27" customHeight="1">
      <c r="A91" s="68" t="s">
        <v>102</v>
      </c>
      <c r="B91" s="120">
        <v>200</v>
      </c>
      <c r="C91" s="120" t="s">
        <v>418</v>
      </c>
      <c r="D91" s="121">
        <f t="shared" si="48"/>
        <v>13200</v>
      </c>
      <c r="E91" s="121">
        <f t="shared" si="48"/>
        <v>5500</v>
      </c>
      <c r="F91" s="143">
        <f t="shared" ref="F91:F92" si="50">D91-E91</f>
        <v>7700</v>
      </c>
    </row>
    <row r="92" spans="1:6" ht="29.25" customHeight="1">
      <c r="A92" s="68" t="s">
        <v>138</v>
      </c>
      <c r="B92" s="72">
        <v>200</v>
      </c>
      <c r="C92" s="120" t="s">
        <v>419</v>
      </c>
      <c r="D92" s="77">
        <v>13200</v>
      </c>
      <c r="E92" s="77">
        <v>5500</v>
      </c>
      <c r="F92" s="141">
        <f t="shared" si="50"/>
        <v>7700</v>
      </c>
    </row>
    <row r="93" spans="1:6" ht="29.25" customHeight="1">
      <c r="A93" s="128" t="s">
        <v>355</v>
      </c>
      <c r="B93" s="120">
        <v>200</v>
      </c>
      <c r="C93" s="120" t="s">
        <v>420</v>
      </c>
      <c r="D93" s="121">
        <f>SUM(D94)</f>
        <v>160000</v>
      </c>
      <c r="E93" s="121">
        <f>SUM(E94)</f>
        <v>67900</v>
      </c>
      <c r="F93" s="143">
        <f t="shared" ref="F93:F94" si="51">D93-E93</f>
        <v>92100</v>
      </c>
    </row>
    <row r="94" spans="1:6" ht="19.5" customHeight="1">
      <c r="A94" s="128" t="s">
        <v>327</v>
      </c>
      <c r="B94" s="72">
        <v>200</v>
      </c>
      <c r="C94" s="120" t="s">
        <v>421</v>
      </c>
      <c r="D94" s="77">
        <f>SUM(D95+D99+D116)</f>
        <v>160000</v>
      </c>
      <c r="E94" s="121">
        <f>SUM(E95+E99+E116)</f>
        <v>67900</v>
      </c>
      <c r="F94" s="143">
        <f t="shared" si="51"/>
        <v>92100</v>
      </c>
    </row>
    <row r="95" spans="1:6" ht="56.25" customHeight="1">
      <c r="A95" s="115" t="s">
        <v>323</v>
      </c>
      <c r="B95" s="120">
        <v>200</v>
      </c>
      <c r="C95" s="120" t="s">
        <v>426</v>
      </c>
      <c r="D95" s="121">
        <f t="shared" ref="D95:E97" si="52">SUM(D96)</f>
        <v>10000</v>
      </c>
      <c r="E95" s="121">
        <f t="shared" si="52"/>
        <v>10000</v>
      </c>
      <c r="F95" s="143">
        <f t="shared" ref="F95:F96" si="53">D95-E95</f>
        <v>0</v>
      </c>
    </row>
    <row r="96" spans="1:6" ht="21.75" customHeight="1">
      <c r="A96" s="68" t="s">
        <v>103</v>
      </c>
      <c r="B96" s="120">
        <v>200</v>
      </c>
      <c r="C96" s="120" t="s">
        <v>427</v>
      </c>
      <c r="D96" s="121">
        <f t="shared" si="52"/>
        <v>10000</v>
      </c>
      <c r="E96" s="121">
        <f t="shared" si="52"/>
        <v>10000</v>
      </c>
      <c r="F96" s="141">
        <f t="shared" si="53"/>
        <v>0</v>
      </c>
    </row>
    <row r="97" spans="1:6" ht="21.75" customHeight="1">
      <c r="A97" s="135" t="s">
        <v>104</v>
      </c>
      <c r="B97" s="120">
        <v>200</v>
      </c>
      <c r="C97" s="120" t="s">
        <v>428</v>
      </c>
      <c r="D97" s="121">
        <f t="shared" si="52"/>
        <v>10000</v>
      </c>
      <c r="E97" s="121">
        <f t="shared" si="52"/>
        <v>10000</v>
      </c>
      <c r="F97" s="141">
        <f t="shared" ref="F97:F98" si="54">D97-E97</f>
        <v>0</v>
      </c>
    </row>
    <row r="98" spans="1:6" ht="16.5" customHeight="1">
      <c r="A98" s="68" t="s">
        <v>314</v>
      </c>
      <c r="B98" s="120">
        <v>200</v>
      </c>
      <c r="C98" s="120" t="s">
        <v>429</v>
      </c>
      <c r="D98" s="121">
        <v>10000</v>
      </c>
      <c r="E98" s="121">
        <v>10000</v>
      </c>
      <c r="F98" s="141">
        <f t="shared" si="54"/>
        <v>0</v>
      </c>
    </row>
    <row r="99" spans="1:6" ht="66.75" customHeight="1">
      <c r="A99" s="68" t="s">
        <v>317</v>
      </c>
      <c r="B99" s="72">
        <v>200</v>
      </c>
      <c r="C99" s="120" t="s">
        <v>422</v>
      </c>
      <c r="D99" s="77">
        <f t="shared" ref="D99:E100" si="55">D100</f>
        <v>100000</v>
      </c>
      <c r="E99" s="121">
        <f t="shared" si="55"/>
        <v>7900</v>
      </c>
      <c r="F99" s="158">
        <f t="shared" ref="F99" si="56">D99-E99</f>
        <v>92100</v>
      </c>
    </row>
    <row r="100" spans="1:6" ht="22.5" hidden="1" customHeight="1">
      <c r="A100" s="80" t="s">
        <v>101</v>
      </c>
      <c r="B100" s="81">
        <v>200</v>
      </c>
      <c r="C100" s="75" t="s">
        <v>258</v>
      </c>
      <c r="D100" s="77">
        <f t="shared" si="55"/>
        <v>100000</v>
      </c>
      <c r="E100" s="121">
        <f t="shared" si="55"/>
        <v>7900</v>
      </c>
      <c r="F100" s="158"/>
    </row>
    <row r="101" spans="1:6" ht="23.25" hidden="1" customHeight="1">
      <c r="A101" s="68" t="s">
        <v>102</v>
      </c>
      <c r="B101" s="72">
        <v>200</v>
      </c>
      <c r="C101" s="75" t="s">
        <v>259</v>
      </c>
      <c r="D101" s="77">
        <f>D104</f>
        <v>100000</v>
      </c>
      <c r="E101" s="121">
        <f>E104</f>
        <v>7900</v>
      </c>
      <c r="F101" s="158">
        <f t="shared" ref="F101" si="57">D101-E101</f>
        <v>92100</v>
      </c>
    </row>
    <row r="102" spans="1:6" ht="26.25" customHeight="1">
      <c r="A102" s="80" t="s">
        <v>101</v>
      </c>
      <c r="B102" s="120">
        <v>200</v>
      </c>
      <c r="C102" s="120" t="s">
        <v>423</v>
      </c>
      <c r="D102" s="121">
        <f>SUM(D103)</f>
        <v>100000</v>
      </c>
      <c r="E102" s="121">
        <f>SUM(E103)</f>
        <v>7900</v>
      </c>
      <c r="F102" s="158"/>
    </row>
    <row r="103" spans="1:6" ht="26.25" customHeight="1">
      <c r="A103" s="68" t="s">
        <v>102</v>
      </c>
      <c r="B103" s="120">
        <v>200</v>
      </c>
      <c r="C103" s="120" t="s">
        <v>424</v>
      </c>
      <c r="D103" s="121">
        <f>SUM(D104)</f>
        <v>100000</v>
      </c>
      <c r="E103" s="121">
        <f>SUM(E104)</f>
        <v>7900</v>
      </c>
      <c r="F103" s="143">
        <f t="shared" ref="F103:F104" si="58">D103-E103</f>
        <v>92100</v>
      </c>
    </row>
    <row r="104" spans="1:6" ht="30" customHeight="1">
      <c r="A104" s="68" t="s">
        <v>138</v>
      </c>
      <c r="B104" s="72">
        <v>200</v>
      </c>
      <c r="C104" s="120" t="s">
        <v>425</v>
      </c>
      <c r="D104" s="77">
        <v>100000</v>
      </c>
      <c r="E104" s="77">
        <v>7900</v>
      </c>
      <c r="F104" s="143">
        <f t="shared" si="58"/>
        <v>92100</v>
      </c>
    </row>
    <row r="105" spans="1:6" ht="90" hidden="1" customHeight="1">
      <c r="A105" s="68" t="s">
        <v>266</v>
      </c>
      <c r="B105" s="72">
        <v>200</v>
      </c>
      <c r="C105" s="75" t="s">
        <v>267</v>
      </c>
      <c r="D105" s="77"/>
      <c r="E105" s="77"/>
      <c r="F105" s="158">
        <f t="shared" ref="F105" si="59">D105-E105</f>
        <v>0</v>
      </c>
    </row>
    <row r="106" spans="1:6" ht="28.5" hidden="1" customHeight="1">
      <c r="A106" s="68" t="s">
        <v>138</v>
      </c>
      <c r="B106" s="72">
        <v>200</v>
      </c>
      <c r="C106" s="75" t="s">
        <v>268</v>
      </c>
      <c r="D106" s="77"/>
      <c r="E106" s="77"/>
      <c r="F106" s="158"/>
    </row>
    <row r="107" spans="1:6" ht="13.5" hidden="1" customHeight="1">
      <c r="A107" s="68" t="s">
        <v>74</v>
      </c>
      <c r="B107" s="72">
        <v>200</v>
      </c>
      <c r="C107" s="75" t="s">
        <v>269</v>
      </c>
      <c r="D107" s="77"/>
      <c r="E107" s="77"/>
      <c r="F107" s="158">
        <f t="shared" ref="F107" si="60">D107-E107</f>
        <v>0</v>
      </c>
    </row>
    <row r="108" spans="1:6" ht="14.25" hidden="1" customHeight="1">
      <c r="A108" s="68" t="s">
        <v>77</v>
      </c>
      <c r="B108" s="72">
        <v>200</v>
      </c>
      <c r="C108" s="75" t="s">
        <v>270</v>
      </c>
      <c r="D108" s="77"/>
      <c r="E108" s="77"/>
      <c r="F108" s="158"/>
    </row>
    <row r="109" spans="1:6" ht="14.25" hidden="1" customHeight="1">
      <c r="A109" s="68" t="s">
        <v>80</v>
      </c>
      <c r="B109" s="72">
        <v>200</v>
      </c>
      <c r="C109" s="75" t="s">
        <v>271</v>
      </c>
      <c r="D109" s="77"/>
      <c r="E109" s="77"/>
      <c r="F109" s="158">
        <f t="shared" ref="F109" si="61">D109-E109</f>
        <v>0</v>
      </c>
    </row>
    <row r="110" spans="1:6" ht="39" hidden="1" customHeight="1">
      <c r="A110" s="68" t="s">
        <v>285</v>
      </c>
      <c r="B110" s="72">
        <v>200</v>
      </c>
      <c r="C110" s="75" t="s">
        <v>260</v>
      </c>
      <c r="D110" s="77"/>
      <c r="E110" s="77"/>
      <c r="F110" s="158"/>
    </row>
    <row r="111" spans="1:6" ht="21" hidden="1" customHeight="1">
      <c r="A111" s="80" t="s">
        <v>101</v>
      </c>
      <c r="B111" s="72">
        <v>200</v>
      </c>
      <c r="C111" s="75" t="s">
        <v>264</v>
      </c>
      <c r="D111" s="77"/>
      <c r="E111" s="77"/>
      <c r="F111" s="158">
        <f t="shared" ref="F111" si="62">D111-E111</f>
        <v>0</v>
      </c>
    </row>
    <row r="112" spans="1:6" ht="23.25" hidden="1" customHeight="1">
      <c r="A112" s="68" t="s">
        <v>102</v>
      </c>
      <c r="B112" s="72">
        <v>200</v>
      </c>
      <c r="C112" s="75" t="s">
        <v>265</v>
      </c>
      <c r="D112" s="77"/>
      <c r="E112" s="77"/>
      <c r="F112" s="158"/>
    </row>
    <row r="113" spans="1:6" ht="27" hidden="1" customHeight="1">
      <c r="A113" s="68" t="s">
        <v>138</v>
      </c>
      <c r="B113" s="72">
        <v>200</v>
      </c>
      <c r="C113" s="75" t="s">
        <v>274</v>
      </c>
      <c r="D113" s="77"/>
      <c r="E113" s="77"/>
      <c r="F113" s="158">
        <f t="shared" ref="F113" si="63">D113-E113</f>
        <v>0</v>
      </c>
    </row>
    <row r="114" spans="1:6" ht="16.5" hidden="1" customHeight="1">
      <c r="A114" s="68" t="s">
        <v>74</v>
      </c>
      <c r="B114" s="72">
        <v>200</v>
      </c>
      <c r="C114" s="75" t="s">
        <v>273</v>
      </c>
      <c r="D114" s="77"/>
      <c r="E114" s="77"/>
      <c r="F114" s="158"/>
    </row>
    <row r="115" spans="1:6" ht="16.5" hidden="1" customHeight="1">
      <c r="A115" s="68" t="s">
        <v>81</v>
      </c>
      <c r="B115" s="72">
        <v>200</v>
      </c>
      <c r="C115" s="75" t="s">
        <v>272</v>
      </c>
      <c r="D115" s="77"/>
      <c r="E115" s="77"/>
      <c r="F115" s="158">
        <f t="shared" ref="F115" si="64">D115-E115</f>
        <v>0</v>
      </c>
    </row>
    <row r="116" spans="1:6" ht="40.5" customHeight="1">
      <c r="A116" s="115" t="s">
        <v>320</v>
      </c>
      <c r="B116" s="72">
        <v>200</v>
      </c>
      <c r="C116" s="113" t="s">
        <v>430</v>
      </c>
      <c r="D116" s="77">
        <f>D119</f>
        <v>50000</v>
      </c>
      <c r="E116" s="121">
        <f>E119</f>
        <v>50000</v>
      </c>
      <c r="F116" s="158"/>
    </row>
    <row r="117" spans="1:6" ht="22.5" customHeight="1">
      <c r="A117" s="68" t="s">
        <v>103</v>
      </c>
      <c r="B117" s="120">
        <v>200</v>
      </c>
      <c r="C117" s="120" t="s">
        <v>432</v>
      </c>
      <c r="D117" s="121">
        <f>SUM(D118)</f>
        <v>50000</v>
      </c>
      <c r="E117" s="121">
        <f>SUM(E118)</f>
        <v>50000</v>
      </c>
      <c r="F117" s="143">
        <f t="shared" ref="F117:F118" si="65">D117-E117</f>
        <v>0</v>
      </c>
    </row>
    <row r="118" spans="1:6" ht="20.25" customHeight="1">
      <c r="A118" s="135" t="s">
        <v>104</v>
      </c>
      <c r="B118" s="120">
        <v>200</v>
      </c>
      <c r="C118" s="120" t="s">
        <v>431</v>
      </c>
      <c r="D118" s="121">
        <f>SUM(D119)</f>
        <v>50000</v>
      </c>
      <c r="E118" s="121">
        <f>SUM(E119)</f>
        <v>50000</v>
      </c>
      <c r="F118" s="143">
        <f t="shared" si="65"/>
        <v>0</v>
      </c>
    </row>
    <row r="119" spans="1:6" ht="15.75" customHeight="1">
      <c r="A119" s="68" t="s">
        <v>319</v>
      </c>
      <c r="B119" s="72">
        <v>200</v>
      </c>
      <c r="C119" s="120" t="s">
        <v>433</v>
      </c>
      <c r="D119" s="77">
        <v>50000</v>
      </c>
      <c r="E119" s="114">
        <v>50000</v>
      </c>
      <c r="F119" s="143">
        <f t="shared" ref="F119:F120" si="66">D119-E119</f>
        <v>0</v>
      </c>
    </row>
    <row r="120" spans="1:6" ht="18" customHeight="1">
      <c r="A120" s="76" t="s">
        <v>88</v>
      </c>
      <c r="B120" s="72">
        <v>200</v>
      </c>
      <c r="C120" s="75" t="s">
        <v>434</v>
      </c>
      <c r="D120" s="139">
        <f t="shared" ref="D120:E124" si="67">D121</f>
        <v>174800</v>
      </c>
      <c r="E120" s="139">
        <f t="shared" si="67"/>
        <v>70027.649999999994</v>
      </c>
      <c r="F120" s="146">
        <f t="shared" si="66"/>
        <v>104772.35</v>
      </c>
    </row>
    <row r="121" spans="1:6" ht="15.75" customHeight="1">
      <c r="A121" s="68" t="s">
        <v>150</v>
      </c>
      <c r="B121" s="72">
        <v>200</v>
      </c>
      <c r="C121" s="120" t="s">
        <v>435</v>
      </c>
      <c r="D121" s="77">
        <f t="shared" si="67"/>
        <v>174800</v>
      </c>
      <c r="E121" s="121">
        <f t="shared" si="67"/>
        <v>70027.649999999994</v>
      </c>
      <c r="F121" s="158">
        <f t="shared" ref="F121" si="68">D121-E121</f>
        <v>104772.35</v>
      </c>
    </row>
    <row r="122" spans="1:6" ht="16.5" hidden="1" customHeight="1">
      <c r="A122" s="68" t="s">
        <v>144</v>
      </c>
      <c r="B122" s="72">
        <v>200</v>
      </c>
      <c r="C122" s="75" t="s">
        <v>151</v>
      </c>
      <c r="D122" s="77">
        <f>D124</f>
        <v>174800</v>
      </c>
      <c r="E122" s="121">
        <f>E124</f>
        <v>70027.649999999994</v>
      </c>
      <c r="F122" s="158"/>
    </row>
    <row r="123" spans="1:6" ht="25.5" customHeight="1">
      <c r="A123" s="128" t="s">
        <v>355</v>
      </c>
      <c r="B123" s="120">
        <v>200</v>
      </c>
      <c r="C123" s="120" t="s">
        <v>436</v>
      </c>
      <c r="D123" s="121">
        <f>SUM(D124)</f>
        <v>174800</v>
      </c>
      <c r="E123" s="121">
        <f>SUM(E124)</f>
        <v>70027.649999999994</v>
      </c>
      <c r="F123" s="143">
        <f t="shared" ref="F123:F124" si="69">D123-E123</f>
        <v>104772.35</v>
      </c>
    </row>
    <row r="124" spans="1:6" ht="15.75" customHeight="1">
      <c r="A124" s="128" t="s">
        <v>327</v>
      </c>
      <c r="B124" s="120">
        <v>200</v>
      </c>
      <c r="C124" s="120" t="s">
        <v>437</v>
      </c>
      <c r="D124" s="77">
        <f t="shared" si="67"/>
        <v>174800</v>
      </c>
      <c r="E124" s="121">
        <f t="shared" si="67"/>
        <v>70027.649999999994</v>
      </c>
      <c r="F124" s="143">
        <f t="shared" si="69"/>
        <v>104772.35</v>
      </c>
    </row>
    <row r="125" spans="1:6" ht="51.75" customHeight="1">
      <c r="A125" s="116" t="s">
        <v>324</v>
      </c>
      <c r="B125" s="72">
        <v>200</v>
      </c>
      <c r="C125" s="120" t="s">
        <v>438</v>
      </c>
      <c r="D125" s="77">
        <f>SUM(D126+D130)</f>
        <v>174800</v>
      </c>
      <c r="E125" s="121">
        <f>SUM(E126+E130)</f>
        <v>70027.649999999994</v>
      </c>
      <c r="F125" s="121">
        <f t="shared" ref="F125:F126" si="70">D125-E125</f>
        <v>104772.35</v>
      </c>
    </row>
    <row r="126" spans="1:6" ht="48.75" customHeight="1">
      <c r="A126" s="133" t="s">
        <v>388</v>
      </c>
      <c r="B126" s="120">
        <v>200</v>
      </c>
      <c r="C126" s="120" t="s">
        <v>439</v>
      </c>
      <c r="D126" s="121">
        <f>SUM(D127)</f>
        <v>153500</v>
      </c>
      <c r="E126" s="121">
        <f>SUM(E127)</f>
        <v>70027.649999999994</v>
      </c>
      <c r="F126" s="121">
        <f t="shared" si="70"/>
        <v>83472.350000000006</v>
      </c>
    </row>
    <row r="127" spans="1:6" ht="28.5" customHeight="1">
      <c r="A127" s="132" t="s">
        <v>106</v>
      </c>
      <c r="B127" s="120">
        <v>200</v>
      </c>
      <c r="C127" s="120" t="s">
        <v>440</v>
      </c>
      <c r="D127" s="121">
        <f>SUM(D128+D129)</f>
        <v>153500</v>
      </c>
      <c r="E127" s="121">
        <f>SUM(E128+E129)</f>
        <v>70027.649999999994</v>
      </c>
      <c r="F127" s="143">
        <f t="shared" ref="F127:F128" si="71">D127-E127</f>
        <v>83472.350000000006</v>
      </c>
    </row>
    <row r="128" spans="1:6" ht="21" customHeight="1">
      <c r="A128" s="68" t="s">
        <v>343</v>
      </c>
      <c r="B128" s="72">
        <v>200</v>
      </c>
      <c r="C128" s="120" t="s">
        <v>441</v>
      </c>
      <c r="D128" s="77">
        <v>117900</v>
      </c>
      <c r="E128" s="77">
        <v>57093.82</v>
      </c>
      <c r="F128" s="143">
        <f t="shared" si="71"/>
        <v>60806.18</v>
      </c>
    </row>
    <row r="129" spans="1:6" ht="42" customHeight="1">
      <c r="A129" s="124" t="s">
        <v>345</v>
      </c>
      <c r="B129" s="72">
        <v>200</v>
      </c>
      <c r="C129" s="120" t="s">
        <v>442</v>
      </c>
      <c r="D129" s="77">
        <v>35600</v>
      </c>
      <c r="E129" s="77">
        <v>12933.83</v>
      </c>
      <c r="F129" s="143">
        <f t="shared" ref="F129:F130" si="72">D129-E129</f>
        <v>22666.17</v>
      </c>
    </row>
    <row r="130" spans="1:6" ht="26.25" customHeight="1">
      <c r="A130" s="80" t="s">
        <v>101</v>
      </c>
      <c r="B130" s="72">
        <v>200</v>
      </c>
      <c r="C130" s="120" t="s">
        <v>443</v>
      </c>
      <c r="D130" s="77">
        <f>SUM(D131)</f>
        <v>21300</v>
      </c>
      <c r="E130" s="121">
        <f>SUM(E131)</f>
        <v>0</v>
      </c>
      <c r="F130" s="141">
        <f t="shared" si="72"/>
        <v>21300</v>
      </c>
    </row>
    <row r="131" spans="1:6" ht="27" customHeight="1">
      <c r="A131" s="68" t="s">
        <v>102</v>
      </c>
      <c r="B131" s="72">
        <v>200</v>
      </c>
      <c r="C131" s="120" t="s">
        <v>444</v>
      </c>
      <c r="D131" s="77">
        <f>SUM(D137)</f>
        <v>21300</v>
      </c>
      <c r="E131" s="121">
        <f>SUM(E137)</f>
        <v>0</v>
      </c>
      <c r="F131" s="158">
        <f t="shared" ref="F131" si="73">D131-E131</f>
        <v>21300</v>
      </c>
    </row>
    <row r="132" spans="1:6" ht="22.5" hidden="1" customHeight="1">
      <c r="A132" s="80" t="s">
        <v>101</v>
      </c>
      <c r="B132" s="72">
        <v>200</v>
      </c>
      <c r="C132" s="75" t="s">
        <v>152</v>
      </c>
      <c r="D132" s="77">
        <f>D133</f>
        <v>0</v>
      </c>
      <c r="E132" s="77" t="s">
        <v>66</v>
      </c>
      <c r="F132" s="158"/>
    </row>
    <row r="133" spans="1:6" ht="21" hidden="1" customHeight="1">
      <c r="A133" s="68" t="s">
        <v>102</v>
      </c>
      <c r="B133" s="72">
        <v>200</v>
      </c>
      <c r="C133" s="75" t="s">
        <v>157</v>
      </c>
      <c r="D133" s="77">
        <f>D134</f>
        <v>0</v>
      </c>
      <c r="E133" s="77" t="s">
        <v>66</v>
      </c>
      <c r="F133" s="158" t="e">
        <f t="shared" ref="F133" si="74">D133-E133</f>
        <v>#VALUE!</v>
      </c>
    </row>
    <row r="134" spans="1:6" ht="26.25" hidden="1" customHeight="1">
      <c r="A134" s="68" t="s">
        <v>138</v>
      </c>
      <c r="B134" s="72">
        <v>200</v>
      </c>
      <c r="C134" s="75" t="s">
        <v>158</v>
      </c>
      <c r="D134" s="77"/>
      <c r="E134" s="77"/>
      <c r="F134" s="158"/>
    </row>
    <row r="135" spans="1:6" ht="18" hidden="1" customHeight="1">
      <c r="A135" s="68" t="s">
        <v>82</v>
      </c>
      <c r="B135" s="72">
        <v>200</v>
      </c>
      <c r="C135" s="75" t="s">
        <v>159</v>
      </c>
      <c r="D135" s="77"/>
      <c r="E135" s="77"/>
      <c r="F135" s="158">
        <f t="shared" ref="F135" si="75">D135-E135</f>
        <v>0</v>
      </c>
    </row>
    <row r="136" spans="1:6" ht="18" hidden="1" customHeight="1">
      <c r="A136" s="68" t="s">
        <v>83</v>
      </c>
      <c r="B136" s="72">
        <v>200</v>
      </c>
      <c r="C136" s="75" t="s">
        <v>160</v>
      </c>
      <c r="D136" s="77"/>
      <c r="E136" s="89"/>
      <c r="F136" s="158"/>
    </row>
    <row r="137" spans="1:6" ht="32.25" customHeight="1">
      <c r="A137" s="68" t="s">
        <v>138</v>
      </c>
      <c r="B137" s="118">
        <v>200</v>
      </c>
      <c r="C137" s="120" t="s">
        <v>445</v>
      </c>
      <c r="D137" s="119">
        <v>21300</v>
      </c>
      <c r="E137" s="119">
        <v>0</v>
      </c>
      <c r="F137" s="143">
        <f t="shared" ref="F137:F138" si="76">D137-E137</f>
        <v>21300</v>
      </c>
    </row>
    <row r="138" spans="1:6" ht="27" customHeight="1">
      <c r="A138" s="76" t="s">
        <v>89</v>
      </c>
      <c r="B138" s="72">
        <v>200</v>
      </c>
      <c r="C138" s="75" t="s">
        <v>446</v>
      </c>
      <c r="D138" s="139">
        <f>D139</f>
        <v>418200</v>
      </c>
      <c r="E138" s="139">
        <f>E139</f>
        <v>330132</v>
      </c>
      <c r="F138" s="145">
        <f t="shared" si="76"/>
        <v>88068</v>
      </c>
    </row>
    <row r="139" spans="1:6" ht="29.25" customHeight="1">
      <c r="A139" s="68" t="s">
        <v>90</v>
      </c>
      <c r="B139" s="72">
        <v>200</v>
      </c>
      <c r="C139" s="75" t="s">
        <v>447</v>
      </c>
      <c r="D139" s="77">
        <f>D141+D146+D154+D159</f>
        <v>418200</v>
      </c>
      <c r="E139" s="121">
        <f>E141+E146+E154+E159</f>
        <v>330132</v>
      </c>
      <c r="F139" s="143">
        <f t="shared" ref="F139:F140" si="77">D139-E139</f>
        <v>88068</v>
      </c>
    </row>
    <row r="140" spans="1:6" ht="57" customHeight="1">
      <c r="A140" s="68" t="s">
        <v>161</v>
      </c>
      <c r="B140" s="72">
        <v>200</v>
      </c>
      <c r="C140" s="120" t="s">
        <v>448</v>
      </c>
      <c r="D140" s="77">
        <f>D141+D146+D154</f>
        <v>418200</v>
      </c>
      <c r="E140" s="121">
        <f>E141+E146+E154</f>
        <v>330132</v>
      </c>
      <c r="F140" s="143">
        <f t="shared" si="77"/>
        <v>88068</v>
      </c>
    </row>
    <row r="141" spans="1:6" ht="16.5" customHeight="1">
      <c r="A141" s="68" t="s">
        <v>162</v>
      </c>
      <c r="B141" s="72">
        <v>200</v>
      </c>
      <c r="C141" s="120" t="s">
        <v>449</v>
      </c>
      <c r="D141" s="77">
        <f t="shared" ref="D141:E141" si="78">D142</f>
        <v>304800</v>
      </c>
      <c r="E141" s="121">
        <f t="shared" si="78"/>
        <v>275232</v>
      </c>
      <c r="F141" s="143">
        <f t="shared" ref="F141:F142" si="79">D141-E141</f>
        <v>29568</v>
      </c>
    </row>
    <row r="142" spans="1:6" ht="93.75" customHeight="1">
      <c r="A142" s="68" t="s">
        <v>163</v>
      </c>
      <c r="B142" s="72">
        <v>200</v>
      </c>
      <c r="C142" s="120" t="s">
        <v>450</v>
      </c>
      <c r="D142" s="77">
        <f t="shared" ref="D142:E144" si="80">SUM(D143)</f>
        <v>304800</v>
      </c>
      <c r="E142" s="121">
        <f t="shared" si="80"/>
        <v>275232</v>
      </c>
      <c r="F142" s="143">
        <f t="shared" si="79"/>
        <v>29568</v>
      </c>
    </row>
    <row r="143" spans="1:6" ht="30" customHeight="1">
      <c r="A143" s="80" t="s">
        <v>101</v>
      </c>
      <c r="B143" s="120">
        <v>200</v>
      </c>
      <c r="C143" s="120" t="s">
        <v>451</v>
      </c>
      <c r="D143" s="121">
        <f t="shared" si="80"/>
        <v>304800</v>
      </c>
      <c r="E143" s="121">
        <f t="shared" si="80"/>
        <v>275232</v>
      </c>
      <c r="F143" s="143">
        <f t="shared" ref="F143:F144" si="81">D143-E143</f>
        <v>29568</v>
      </c>
    </row>
    <row r="144" spans="1:6" ht="29.25" customHeight="1">
      <c r="A144" s="68" t="s">
        <v>102</v>
      </c>
      <c r="B144" s="120">
        <v>200</v>
      </c>
      <c r="C144" s="120" t="s">
        <v>452</v>
      </c>
      <c r="D144" s="121">
        <f t="shared" si="80"/>
        <v>304800</v>
      </c>
      <c r="E144" s="121">
        <f t="shared" si="80"/>
        <v>275232</v>
      </c>
      <c r="F144" s="143">
        <f t="shared" si="81"/>
        <v>29568</v>
      </c>
    </row>
    <row r="145" spans="1:6" ht="29.25" customHeight="1">
      <c r="A145" s="68" t="s">
        <v>138</v>
      </c>
      <c r="B145" s="72">
        <v>200</v>
      </c>
      <c r="C145" s="120" t="s">
        <v>453</v>
      </c>
      <c r="D145" s="77">
        <v>304800</v>
      </c>
      <c r="E145" s="77">
        <v>275232</v>
      </c>
      <c r="F145" s="143">
        <f t="shared" ref="F145:F146" si="82">D145-E145</f>
        <v>29568</v>
      </c>
    </row>
    <row r="146" spans="1:6" ht="19.5" customHeight="1">
      <c r="A146" s="68" t="s">
        <v>165</v>
      </c>
      <c r="B146" s="72">
        <v>200</v>
      </c>
      <c r="C146" s="120" t="s">
        <v>454</v>
      </c>
      <c r="D146" s="77">
        <f>D147+D151</f>
        <v>99400</v>
      </c>
      <c r="E146" s="121">
        <f>E147+E151</f>
        <v>42200</v>
      </c>
      <c r="F146" s="143">
        <f t="shared" si="82"/>
        <v>57200</v>
      </c>
    </row>
    <row r="147" spans="1:6" ht="114.75" customHeight="1">
      <c r="A147" s="68" t="s">
        <v>166</v>
      </c>
      <c r="B147" s="72">
        <v>200</v>
      </c>
      <c r="C147" s="120" t="s">
        <v>455</v>
      </c>
      <c r="D147" s="77">
        <f t="shared" ref="D147:E149" si="83">SUM(D148)</f>
        <v>15000</v>
      </c>
      <c r="E147" s="121">
        <f t="shared" si="83"/>
        <v>0</v>
      </c>
      <c r="F147" s="121">
        <f t="shared" ref="F147:F148" si="84">D147-E147</f>
        <v>15000</v>
      </c>
    </row>
    <row r="148" spans="1:6" ht="28.5" customHeight="1">
      <c r="A148" s="80" t="s">
        <v>101</v>
      </c>
      <c r="B148" s="120">
        <v>200</v>
      </c>
      <c r="C148" s="120" t="s">
        <v>456</v>
      </c>
      <c r="D148" s="121">
        <f t="shared" si="83"/>
        <v>15000</v>
      </c>
      <c r="E148" s="121">
        <f t="shared" si="83"/>
        <v>0</v>
      </c>
      <c r="F148" s="121">
        <f t="shared" si="84"/>
        <v>15000</v>
      </c>
    </row>
    <row r="149" spans="1:6" ht="30" customHeight="1">
      <c r="A149" s="68" t="s">
        <v>102</v>
      </c>
      <c r="B149" s="120">
        <v>200</v>
      </c>
      <c r="C149" s="120" t="s">
        <v>457</v>
      </c>
      <c r="D149" s="121">
        <f t="shared" si="83"/>
        <v>15000</v>
      </c>
      <c r="E149" s="121">
        <f t="shared" si="83"/>
        <v>0</v>
      </c>
      <c r="F149" s="143">
        <f t="shared" ref="F149:F150" si="85">D149-E149</f>
        <v>15000</v>
      </c>
    </row>
    <row r="150" spans="1:6" ht="27.75" customHeight="1">
      <c r="A150" s="68" t="s">
        <v>138</v>
      </c>
      <c r="B150" s="72">
        <v>200</v>
      </c>
      <c r="C150" s="120" t="s">
        <v>458</v>
      </c>
      <c r="D150" s="77">
        <v>15000</v>
      </c>
      <c r="E150" s="77">
        <v>0</v>
      </c>
      <c r="F150" s="143">
        <f t="shared" si="85"/>
        <v>15000</v>
      </c>
    </row>
    <row r="151" spans="1:6" ht="140.25" customHeight="1">
      <c r="A151" s="68" t="s">
        <v>167</v>
      </c>
      <c r="B151" s="72">
        <v>200</v>
      </c>
      <c r="C151" s="75" t="s">
        <v>459</v>
      </c>
      <c r="D151" s="77">
        <f t="shared" ref="D151:E151" si="86">D152</f>
        <v>84400</v>
      </c>
      <c r="E151" s="77">
        <f t="shared" si="86"/>
        <v>42200</v>
      </c>
      <c r="F151" s="143">
        <f t="shared" ref="F151:F152" si="87">D151-E151</f>
        <v>42200</v>
      </c>
    </row>
    <row r="152" spans="1:6" ht="18.75" customHeight="1">
      <c r="A152" s="68" t="s">
        <v>84</v>
      </c>
      <c r="B152" s="72">
        <v>200</v>
      </c>
      <c r="C152" s="120" t="s">
        <v>460</v>
      </c>
      <c r="D152" s="77">
        <f>D153</f>
        <v>84400</v>
      </c>
      <c r="E152" s="77">
        <f>E153</f>
        <v>42200</v>
      </c>
      <c r="F152" s="143">
        <f t="shared" si="87"/>
        <v>42200</v>
      </c>
    </row>
    <row r="153" spans="1:6" ht="18.75" customHeight="1">
      <c r="A153" s="68" t="s">
        <v>49</v>
      </c>
      <c r="B153" s="72">
        <v>200</v>
      </c>
      <c r="C153" s="120" t="s">
        <v>461</v>
      </c>
      <c r="D153" s="77">
        <v>84400</v>
      </c>
      <c r="E153" s="77">
        <v>42200</v>
      </c>
      <c r="F153" s="143">
        <f t="shared" ref="F153:F154" si="88">D153-E153</f>
        <v>42200</v>
      </c>
    </row>
    <row r="154" spans="1:6" ht="24" customHeight="1">
      <c r="A154" s="68" t="s">
        <v>168</v>
      </c>
      <c r="B154" s="72">
        <v>200</v>
      </c>
      <c r="C154" s="75" t="s">
        <v>462</v>
      </c>
      <c r="D154" s="77">
        <f t="shared" ref="D154:E157" si="89">D155</f>
        <v>14000</v>
      </c>
      <c r="E154" s="77">
        <f t="shared" si="89"/>
        <v>12700</v>
      </c>
      <c r="F154" s="143">
        <f t="shared" si="88"/>
        <v>1300</v>
      </c>
    </row>
    <row r="155" spans="1:6" ht="83.25" customHeight="1">
      <c r="A155" s="115" t="s">
        <v>325</v>
      </c>
      <c r="B155" s="72">
        <v>200</v>
      </c>
      <c r="C155" s="75" t="s">
        <v>463</v>
      </c>
      <c r="D155" s="77">
        <f t="shared" si="89"/>
        <v>14000</v>
      </c>
      <c r="E155" s="77">
        <f t="shared" si="89"/>
        <v>12700</v>
      </c>
      <c r="F155" s="143">
        <f t="shared" ref="F155" si="90">D155-E155</f>
        <v>1300</v>
      </c>
    </row>
    <row r="156" spans="1:6" ht="28.5" customHeight="1">
      <c r="A156" s="80" t="s">
        <v>101</v>
      </c>
      <c r="B156" s="72">
        <v>200</v>
      </c>
      <c r="C156" s="120" t="s">
        <v>464</v>
      </c>
      <c r="D156" s="77">
        <f t="shared" si="89"/>
        <v>14000</v>
      </c>
      <c r="E156" s="77">
        <f t="shared" si="89"/>
        <v>12700</v>
      </c>
      <c r="F156" s="142"/>
    </row>
    <row r="157" spans="1:6" ht="29.25" customHeight="1">
      <c r="A157" s="68" t="s">
        <v>102</v>
      </c>
      <c r="B157" s="72">
        <v>200</v>
      </c>
      <c r="C157" s="120" t="s">
        <v>465</v>
      </c>
      <c r="D157" s="77">
        <f t="shared" si="89"/>
        <v>14000</v>
      </c>
      <c r="E157" s="77">
        <f t="shared" si="89"/>
        <v>12700</v>
      </c>
      <c r="F157" s="143">
        <f t="shared" ref="F157:F158" si="91">D157-E157</f>
        <v>1300</v>
      </c>
    </row>
    <row r="158" spans="1:6" ht="27.75" customHeight="1">
      <c r="A158" s="68" t="s">
        <v>138</v>
      </c>
      <c r="B158" s="72">
        <v>200</v>
      </c>
      <c r="C158" s="120" t="s">
        <v>466</v>
      </c>
      <c r="D158" s="77">
        <v>14000</v>
      </c>
      <c r="E158" s="77">
        <v>12700</v>
      </c>
      <c r="F158" s="143">
        <f t="shared" si="91"/>
        <v>1300</v>
      </c>
    </row>
    <row r="159" spans="1:6" ht="14.25" hidden="1" customHeight="1">
      <c r="A159" s="68" t="s">
        <v>145</v>
      </c>
      <c r="B159" s="72">
        <v>200</v>
      </c>
      <c r="C159" s="75" t="s">
        <v>275</v>
      </c>
      <c r="D159" s="84"/>
      <c r="E159" s="84"/>
      <c r="F159" s="158">
        <f t="shared" ref="F159" si="92">D159-E159</f>
        <v>0</v>
      </c>
    </row>
    <row r="160" spans="1:6" ht="54.75" hidden="1" customHeight="1">
      <c r="A160" s="68" t="s">
        <v>286</v>
      </c>
      <c r="B160" s="72">
        <v>200</v>
      </c>
      <c r="C160" s="75" t="s">
        <v>276</v>
      </c>
      <c r="D160" s="77"/>
      <c r="E160" s="77"/>
      <c r="F160" s="158"/>
    </row>
    <row r="161" spans="1:6" ht="24.75" hidden="1" customHeight="1">
      <c r="A161" s="68" t="s">
        <v>138</v>
      </c>
      <c r="B161" s="72">
        <v>200</v>
      </c>
      <c r="C161" s="75" t="s">
        <v>277</v>
      </c>
      <c r="D161" s="77"/>
      <c r="E161" s="77"/>
      <c r="F161" s="158">
        <f t="shared" ref="F161" si="93">D161-E161</f>
        <v>0</v>
      </c>
    </row>
    <row r="162" spans="1:6" ht="14.25" hidden="1" customHeight="1">
      <c r="A162" s="68" t="s">
        <v>74</v>
      </c>
      <c r="B162" s="72">
        <v>200</v>
      </c>
      <c r="C162" s="75" t="s">
        <v>278</v>
      </c>
      <c r="D162" s="77"/>
      <c r="E162" s="77"/>
      <c r="F162" s="158"/>
    </row>
    <row r="163" spans="1:6" ht="14.25" hidden="1" customHeight="1">
      <c r="A163" s="68" t="s">
        <v>77</v>
      </c>
      <c r="B163" s="72">
        <v>200</v>
      </c>
      <c r="C163" s="75" t="s">
        <v>279</v>
      </c>
      <c r="D163" s="77"/>
      <c r="E163" s="77"/>
      <c r="F163" s="158">
        <f t="shared" ref="F163" si="94">D163-E163</f>
        <v>0</v>
      </c>
    </row>
    <row r="164" spans="1:6" ht="14.25" hidden="1" customHeight="1">
      <c r="A164" s="68" t="s">
        <v>80</v>
      </c>
      <c r="B164" s="72">
        <v>200</v>
      </c>
      <c r="C164" s="75" t="s">
        <v>280</v>
      </c>
      <c r="D164" s="77"/>
      <c r="E164" s="77"/>
      <c r="F164" s="158"/>
    </row>
    <row r="165" spans="1:6" ht="105.75" hidden="1" customHeight="1">
      <c r="A165" s="68" t="s">
        <v>296</v>
      </c>
      <c r="B165" s="72">
        <v>200</v>
      </c>
      <c r="C165" s="75" t="s">
        <v>297</v>
      </c>
      <c r="D165" s="77"/>
      <c r="E165" s="77"/>
      <c r="F165" s="158">
        <f t="shared" ref="F165" si="95">D165-E165</f>
        <v>0</v>
      </c>
    </row>
    <row r="166" spans="1:6" ht="30.75" hidden="1" customHeight="1">
      <c r="A166" s="68" t="s">
        <v>138</v>
      </c>
      <c r="B166" s="72">
        <v>200</v>
      </c>
      <c r="C166" s="75" t="s">
        <v>298</v>
      </c>
      <c r="D166" s="77"/>
      <c r="E166" s="77"/>
      <c r="F166" s="158"/>
    </row>
    <row r="167" spans="1:6" ht="12.75" hidden="1" customHeight="1">
      <c r="A167" s="68" t="s">
        <v>74</v>
      </c>
      <c r="B167" s="72">
        <v>200</v>
      </c>
      <c r="C167" s="75" t="s">
        <v>299</v>
      </c>
      <c r="D167" s="77"/>
      <c r="E167" s="77"/>
      <c r="F167" s="158">
        <f t="shared" ref="F167" si="96">D167-E167</f>
        <v>0</v>
      </c>
    </row>
    <row r="168" spans="1:6" ht="15.75" hidden="1" customHeight="1">
      <c r="A168" s="68" t="s">
        <v>77</v>
      </c>
      <c r="B168" s="72">
        <v>200</v>
      </c>
      <c r="C168" s="75" t="s">
        <v>300</v>
      </c>
      <c r="D168" s="77"/>
      <c r="E168" s="77"/>
      <c r="F168" s="158"/>
    </row>
    <row r="169" spans="1:6" ht="17.25" hidden="1" customHeight="1">
      <c r="A169" s="68" t="s">
        <v>80</v>
      </c>
      <c r="B169" s="72">
        <v>200</v>
      </c>
      <c r="C169" s="75" t="s">
        <v>301</v>
      </c>
      <c r="D169" s="139"/>
      <c r="E169" s="139"/>
      <c r="F169" s="160">
        <f t="shared" ref="F169" si="97">D169-E169</f>
        <v>0</v>
      </c>
    </row>
    <row r="170" spans="1:6" ht="17.25" customHeight="1">
      <c r="A170" s="76" t="s">
        <v>108</v>
      </c>
      <c r="B170" s="72">
        <v>200</v>
      </c>
      <c r="C170" s="90" t="s">
        <v>467</v>
      </c>
      <c r="D170" s="139">
        <f t="shared" ref="D170:E170" si="98">D171</f>
        <v>1012900</v>
      </c>
      <c r="E170" s="139">
        <f t="shared" si="98"/>
        <v>307812.31</v>
      </c>
      <c r="F170" s="160"/>
    </row>
    <row r="171" spans="1:6" ht="23.25" customHeight="1">
      <c r="A171" s="68" t="s">
        <v>109</v>
      </c>
      <c r="B171" s="72">
        <v>200</v>
      </c>
      <c r="C171" s="90" t="s">
        <v>468</v>
      </c>
      <c r="D171" s="77">
        <f>SUM(D173+D193)</f>
        <v>1012900</v>
      </c>
      <c r="E171" s="121">
        <f>SUM(E173+E193)</f>
        <v>307812.31</v>
      </c>
      <c r="F171" s="143">
        <f t="shared" ref="F171:F172" si="99">D171-E171</f>
        <v>705087.69</v>
      </c>
    </row>
    <row r="172" spans="1:6" ht="28.5" customHeight="1">
      <c r="A172" s="68" t="s">
        <v>169</v>
      </c>
      <c r="B172" s="72">
        <v>200</v>
      </c>
      <c r="C172" s="90" t="s">
        <v>469</v>
      </c>
      <c r="D172" s="77">
        <f>SUM(D173+D193)</f>
        <v>1012900</v>
      </c>
      <c r="E172" s="121">
        <f>SUM(E173+E193)</f>
        <v>307812.31</v>
      </c>
      <c r="F172" s="143">
        <f t="shared" si="99"/>
        <v>705087.69</v>
      </c>
    </row>
    <row r="173" spans="1:6" ht="31.5" customHeight="1">
      <c r="A173" s="68" t="s">
        <v>170</v>
      </c>
      <c r="B173" s="72">
        <v>200</v>
      </c>
      <c r="C173" s="90" t="s">
        <v>470</v>
      </c>
      <c r="D173" s="77">
        <f>SUM(D174,D178,D182)</f>
        <v>863800</v>
      </c>
      <c r="E173" s="121">
        <f>SUM(E174+E178+E182)</f>
        <v>160612.31</v>
      </c>
      <c r="F173" s="143">
        <f t="shared" ref="F173:F174" si="100">D173-E173</f>
        <v>703187.69</v>
      </c>
    </row>
    <row r="174" spans="1:6" ht="85.5" customHeight="1">
      <c r="A174" s="68" t="s">
        <v>302</v>
      </c>
      <c r="B174" s="72">
        <v>200</v>
      </c>
      <c r="C174" s="90" t="s">
        <v>471</v>
      </c>
      <c r="D174" s="77">
        <f t="shared" ref="D174:E176" si="101">D175</f>
        <v>731000</v>
      </c>
      <c r="E174" s="121">
        <f t="shared" si="101"/>
        <v>160612.31</v>
      </c>
      <c r="F174" s="143">
        <f t="shared" si="100"/>
        <v>570387.68999999994</v>
      </c>
    </row>
    <row r="175" spans="1:6" ht="30" customHeight="1">
      <c r="A175" s="80" t="s">
        <v>101</v>
      </c>
      <c r="B175" s="72">
        <v>200</v>
      </c>
      <c r="C175" s="90" t="s">
        <v>472</v>
      </c>
      <c r="D175" s="77">
        <f t="shared" si="101"/>
        <v>731000</v>
      </c>
      <c r="E175" s="121">
        <f t="shared" si="101"/>
        <v>160612.31</v>
      </c>
      <c r="F175" s="143">
        <f t="shared" ref="F175:F176" si="102">D175-E175</f>
        <v>570387.68999999994</v>
      </c>
    </row>
    <row r="176" spans="1:6" ht="25.5" customHeight="1">
      <c r="A176" s="68" t="s">
        <v>102</v>
      </c>
      <c r="B176" s="72">
        <v>200</v>
      </c>
      <c r="C176" s="90" t="s">
        <v>473</v>
      </c>
      <c r="D176" s="77">
        <f t="shared" si="101"/>
        <v>731000</v>
      </c>
      <c r="E176" s="121">
        <f t="shared" si="101"/>
        <v>160612.31</v>
      </c>
      <c r="F176" s="143">
        <f t="shared" si="102"/>
        <v>570387.68999999994</v>
      </c>
    </row>
    <row r="177" spans="1:6" ht="30.75" customHeight="1">
      <c r="A177" s="68" t="s">
        <v>138</v>
      </c>
      <c r="B177" s="72">
        <v>200</v>
      </c>
      <c r="C177" s="90" t="s">
        <v>474</v>
      </c>
      <c r="D177" s="77">
        <v>731000</v>
      </c>
      <c r="E177" s="121">
        <v>160612.31</v>
      </c>
      <c r="F177" s="143">
        <f t="shared" ref="F177:F178" si="103">D177-E177</f>
        <v>570387.68999999994</v>
      </c>
    </row>
    <row r="178" spans="1:6" ht="68.25" customHeight="1">
      <c r="A178" s="68" t="s">
        <v>289</v>
      </c>
      <c r="B178" s="120">
        <v>200</v>
      </c>
      <c r="C178" s="90" t="s">
        <v>475</v>
      </c>
      <c r="D178" s="121">
        <f t="shared" ref="D178:E180" si="104">SUM(D179)</f>
        <v>122800</v>
      </c>
      <c r="E178" s="121">
        <f t="shared" si="104"/>
        <v>0</v>
      </c>
      <c r="F178" s="143">
        <f t="shared" si="103"/>
        <v>122800</v>
      </c>
    </row>
    <row r="179" spans="1:6" ht="27" customHeight="1">
      <c r="A179" s="80" t="s">
        <v>101</v>
      </c>
      <c r="B179" s="120">
        <v>200</v>
      </c>
      <c r="C179" s="90" t="s">
        <v>476</v>
      </c>
      <c r="D179" s="121">
        <f t="shared" si="104"/>
        <v>122800</v>
      </c>
      <c r="E179" s="121">
        <f t="shared" si="104"/>
        <v>0</v>
      </c>
      <c r="F179" s="158">
        <f t="shared" ref="F179" si="105">D179-E179</f>
        <v>122800</v>
      </c>
    </row>
    <row r="180" spans="1:6" ht="27" customHeight="1">
      <c r="A180" s="68" t="s">
        <v>102</v>
      </c>
      <c r="B180" s="120">
        <v>200</v>
      </c>
      <c r="C180" s="90" t="s">
        <v>477</v>
      </c>
      <c r="D180" s="121">
        <f t="shared" si="104"/>
        <v>122800</v>
      </c>
      <c r="E180" s="121">
        <f t="shared" si="104"/>
        <v>0</v>
      </c>
      <c r="F180" s="158"/>
    </row>
    <row r="181" spans="1:6" ht="27" customHeight="1">
      <c r="A181" s="68" t="s">
        <v>138</v>
      </c>
      <c r="B181" s="120">
        <v>200</v>
      </c>
      <c r="C181" s="90" t="s">
        <v>478</v>
      </c>
      <c r="D181" s="121">
        <v>122800</v>
      </c>
      <c r="E181" s="121">
        <v>0</v>
      </c>
      <c r="F181" s="143">
        <f t="shared" ref="F181:F182" si="106">D181-E181</f>
        <v>122800</v>
      </c>
    </row>
    <row r="182" spans="1:6" ht="77.25" customHeight="1">
      <c r="A182" s="68" t="s">
        <v>303</v>
      </c>
      <c r="B182" s="72">
        <v>200</v>
      </c>
      <c r="C182" s="90" t="s">
        <v>479</v>
      </c>
      <c r="D182" s="77">
        <f t="shared" ref="D182:E184" si="107">D183</f>
        <v>10000</v>
      </c>
      <c r="E182" s="77">
        <f t="shared" si="107"/>
        <v>0</v>
      </c>
      <c r="F182" s="143">
        <f t="shared" si="106"/>
        <v>10000</v>
      </c>
    </row>
    <row r="183" spans="1:6" ht="28.5" customHeight="1">
      <c r="A183" s="80" t="s">
        <v>101</v>
      </c>
      <c r="B183" s="72">
        <v>200</v>
      </c>
      <c r="C183" s="90" t="s">
        <v>480</v>
      </c>
      <c r="D183" s="77">
        <f t="shared" si="107"/>
        <v>10000</v>
      </c>
      <c r="E183" s="77">
        <f t="shared" si="107"/>
        <v>0</v>
      </c>
      <c r="F183" s="143">
        <f t="shared" ref="F183:F184" si="108">D183-E183</f>
        <v>10000</v>
      </c>
    </row>
    <row r="184" spans="1:6" ht="24" customHeight="1">
      <c r="A184" s="68" t="s">
        <v>102</v>
      </c>
      <c r="B184" s="72">
        <v>200</v>
      </c>
      <c r="C184" s="90" t="s">
        <v>481</v>
      </c>
      <c r="D184" s="77">
        <f t="shared" si="107"/>
        <v>10000</v>
      </c>
      <c r="E184" s="77">
        <f t="shared" si="107"/>
        <v>0</v>
      </c>
      <c r="F184" s="143">
        <f t="shared" si="108"/>
        <v>10000</v>
      </c>
    </row>
    <row r="185" spans="1:6" ht="26.25" customHeight="1">
      <c r="A185" s="68" t="s">
        <v>138</v>
      </c>
      <c r="B185" s="72">
        <v>200</v>
      </c>
      <c r="C185" s="90" t="s">
        <v>482</v>
      </c>
      <c r="D185" s="77">
        <v>10000</v>
      </c>
      <c r="E185" s="77">
        <v>0</v>
      </c>
      <c r="F185" s="158">
        <f t="shared" ref="F185" si="109">D185-E185</f>
        <v>10000</v>
      </c>
    </row>
    <row r="186" spans="1:6" ht="13.5" hidden="1" customHeight="1">
      <c r="A186" s="68" t="s">
        <v>290</v>
      </c>
      <c r="B186" s="118">
        <v>200</v>
      </c>
      <c r="C186" s="90" t="s">
        <v>330</v>
      </c>
      <c r="D186" s="77"/>
      <c r="E186" s="77"/>
      <c r="F186" s="158"/>
    </row>
    <row r="187" spans="1:6" ht="19.5" hidden="1" customHeight="1">
      <c r="A187" s="85" t="s">
        <v>145</v>
      </c>
      <c r="B187" s="118">
        <v>200</v>
      </c>
      <c r="C187" s="90" t="s">
        <v>331</v>
      </c>
      <c r="D187" s="77"/>
      <c r="E187" s="77"/>
      <c r="F187" s="158">
        <f t="shared" ref="F187" si="110">D187-E187</f>
        <v>0</v>
      </c>
    </row>
    <row r="188" spans="1:6" ht="52.5" hidden="1" customHeight="1">
      <c r="A188" s="86" t="s">
        <v>291</v>
      </c>
      <c r="B188" s="118">
        <v>200</v>
      </c>
      <c r="C188" s="90" t="s">
        <v>332</v>
      </c>
      <c r="D188" s="77"/>
      <c r="E188" s="77"/>
      <c r="F188" s="158"/>
    </row>
    <row r="189" spans="1:6" ht="29.25" hidden="1" customHeight="1">
      <c r="A189" s="68" t="s">
        <v>138</v>
      </c>
      <c r="B189" s="118">
        <v>200</v>
      </c>
      <c r="C189" s="90" t="s">
        <v>333</v>
      </c>
      <c r="D189" s="77"/>
      <c r="E189" s="77"/>
      <c r="F189" s="158">
        <f t="shared" ref="F189" si="111">D189-E189</f>
        <v>0</v>
      </c>
    </row>
    <row r="190" spans="1:6" ht="13.5" hidden="1" customHeight="1">
      <c r="A190" s="68" t="s">
        <v>74</v>
      </c>
      <c r="B190" s="118">
        <v>200</v>
      </c>
      <c r="C190" s="90" t="s">
        <v>334</v>
      </c>
      <c r="D190" s="77"/>
      <c r="E190" s="77"/>
      <c r="F190" s="158"/>
    </row>
    <row r="191" spans="1:6" ht="13.5" hidden="1" customHeight="1">
      <c r="A191" s="68" t="s">
        <v>77</v>
      </c>
      <c r="B191" s="118">
        <v>200</v>
      </c>
      <c r="C191" s="90" t="s">
        <v>335</v>
      </c>
      <c r="D191" s="77"/>
      <c r="E191" s="77"/>
      <c r="F191" s="158">
        <f t="shared" ref="F191" si="112">D191-E191</f>
        <v>0</v>
      </c>
    </row>
    <row r="192" spans="1:6" ht="13.5" hidden="1" customHeight="1">
      <c r="A192" s="68" t="s">
        <v>80</v>
      </c>
      <c r="B192" s="118">
        <v>200</v>
      </c>
      <c r="C192" s="90" t="s">
        <v>336</v>
      </c>
      <c r="D192" s="77"/>
      <c r="E192" s="77"/>
      <c r="F192" s="158"/>
    </row>
    <row r="193" spans="1:6" ht="28.5" customHeight="1">
      <c r="A193" s="68" t="s">
        <v>338</v>
      </c>
      <c r="B193" s="118">
        <v>200</v>
      </c>
      <c r="C193" s="90" t="s">
        <v>483</v>
      </c>
      <c r="D193" s="119">
        <f t="shared" ref="D193:E196" si="113">SUM(D194)</f>
        <v>149100</v>
      </c>
      <c r="E193" s="121">
        <f t="shared" si="113"/>
        <v>147200</v>
      </c>
      <c r="F193" s="143">
        <f t="shared" ref="F193:F194" si="114">D193-E193</f>
        <v>1900</v>
      </c>
    </row>
    <row r="194" spans="1:6" ht="68.25" customHeight="1">
      <c r="A194" s="68" t="s">
        <v>337</v>
      </c>
      <c r="B194" s="118">
        <v>200</v>
      </c>
      <c r="C194" s="90" t="s">
        <v>484</v>
      </c>
      <c r="D194" s="119">
        <f t="shared" si="113"/>
        <v>149100</v>
      </c>
      <c r="E194" s="121">
        <f t="shared" si="113"/>
        <v>147200</v>
      </c>
      <c r="F194" s="143">
        <f t="shared" si="114"/>
        <v>1900</v>
      </c>
    </row>
    <row r="195" spans="1:6" ht="25.5" customHeight="1">
      <c r="A195" s="80" t="s">
        <v>101</v>
      </c>
      <c r="B195" s="120">
        <v>200</v>
      </c>
      <c r="C195" s="90" t="s">
        <v>485</v>
      </c>
      <c r="D195" s="121">
        <f t="shared" si="113"/>
        <v>149100</v>
      </c>
      <c r="E195" s="121">
        <f t="shared" si="113"/>
        <v>147200</v>
      </c>
      <c r="F195" s="143">
        <f t="shared" ref="F195:F196" si="115">D195-E195</f>
        <v>1900</v>
      </c>
    </row>
    <row r="196" spans="1:6" ht="24.75" customHeight="1">
      <c r="A196" s="68" t="s">
        <v>102</v>
      </c>
      <c r="B196" s="120">
        <v>200</v>
      </c>
      <c r="C196" s="90" t="s">
        <v>486</v>
      </c>
      <c r="D196" s="121">
        <f t="shared" si="113"/>
        <v>149100</v>
      </c>
      <c r="E196" s="121">
        <f t="shared" si="113"/>
        <v>147200</v>
      </c>
      <c r="F196" s="143">
        <f t="shared" si="115"/>
        <v>1900</v>
      </c>
    </row>
    <row r="197" spans="1:6" ht="27" customHeight="1">
      <c r="A197" s="68" t="s">
        <v>138</v>
      </c>
      <c r="B197" s="118">
        <v>200</v>
      </c>
      <c r="C197" s="90" t="s">
        <v>487</v>
      </c>
      <c r="D197" s="119">
        <v>149100</v>
      </c>
      <c r="E197" s="119">
        <v>147200</v>
      </c>
      <c r="F197" s="143">
        <f t="shared" ref="F197:F198" si="116">D197-E197</f>
        <v>1900</v>
      </c>
    </row>
    <row r="198" spans="1:6" ht="19.5" customHeight="1">
      <c r="A198" s="76" t="s">
        <v>91</v>
      </c>
      <c r="B198" s="72">
        <v>200</v>
      </c>
      <c r="C198" s="75" t="s">
        <v>488</v>
      </c>
      <c r="D198" s="139">
        <f>D199+D210+D225</f>
        <v>1595900</v>
      </c>
      <c r="E198" s="139">
        <f>E199+E210+E225</f>
        <v>1222554.1200000001</v>
      </c>
      <c r="F198" s="145">
        <f t="shared" si="116"/>
        <v>373345.87999999989</v>
      </c>
    </row>
    <row r="199" spans="1:6" ht="15" customHeight="1">
      <c r="A199" s="68" t="s">
        <v>246</v>
      </c>
      <c r="B199" s="72">
        <v>200</v>
      </c>
      <c r="C199" s="75" t="s">
        <v>489</v>
      </c>
      <c r="D199" s="77">
        <f>SUM(D200)</f>
        <v>64200</v>
      </c>
      <c r="E199" s="121">
        <f>SUM(E200)</f>
        <v>5114.88</v>
      </c>
      <c r="F199" s="143">
        <f t="shared" ref="F199:F200" si="117">D199-E199</f>
        <v>59085.120000000003</v>
      </c>
    </row>
    <row r="200" spans="1:6" ht="36" customHeight="1">
      <c r="A200" s="126" t="s">
        <v>490</v>
      </c>
      <c r="B200" s="120">
        <v>200</v>
      </c>
      <c r="C200" s="120" t="s">
        <v>491</v>
      </c>
      <c r="D200" s="121">
        <f>SUM(D201)</f>
        <v>64200</v>
      </c>
      <c r="E200" s="121">
        <f>SUM(E201)</f>
        <v>5114.88</v>
      </c>
      <c r="F200" s="143">
        <f t="shared" si="117"/>
        <v>59085.120000000003</v>
      </c>
    </row>
    <row r="201" spans="1:6" ht="27" customHeight="1">
      <c r="A201" s="68" t="s">
        <v>250</v>
      </c>
      <c r="B201" s="72">
        <v>200</v>
      </c>
      <c r="C201" s="120" t="s">
        <v>492</v>
      </c>
      <c r="D201" s="77">
        <f>SUM(D202+D206)</f>
        <v>64200</v>
      </c>
      <c r="E201" s="121">
        <f t="shared" ref="D201:E202" si="118">E202</f>
        <v>5114.88</v>
      </c>
      <c r="F201" s="143">
        <f t="shared" ref="F201:F202" si="119">D201-E201</f>
        <v>59085.120000000003</v>
      </c>
    </row>
    <row r="202" spans="1:6" ht="90.75" customHeight="1">
      <c r="A202" s="68" t="s">
        <v>315</v>
      </c>
      <c r="B202" s="72">
        <v>200</v>
      </c>
      <c r="C202" s="120" t="s">
        <v>493</v>
      </c>
      <c r="D202" s="77">
        <f t="shared" si="118"/>
        <v>20000</v>
      </c>
      <c r="E202" s="121">
        <f t="shared" si="118"/>
        <v>5114.88</v>
      </c>
      <c r="F202" s="143">
        <f t="shared" si="119"/>
        <v>14885.119999999999</v>
      </c>
    </row>
    <row r="203" spans="1:6" ht="27" customHeight="1">
      <c r="A203" s="80" t="s">
        <v>101</v>
      </c>
      <c r="B203" s="72">
        <v>200</v>
      </c>
      <c r="C203" s="120" t="s">
        <v>494</v>
      </c>
      <c r="D203" s="77">
        <f>SUM(D204)</f>
        <v>20000</v>
      </c>
      <c r="E203" s="121">
        <f>SUM(E204)</f>
        <v>5114.88</v>
      </c>
      <c r="F203" s="143">
        <f t="shared" ref="F203:F204" si="120">D203-E203</f>
        <v>14885.119999999999</v>
      </c>
    </row>
    <row r="204" spans="1:6" ht="27" customHeight="1">
      <c r="A204" s="68" t="s">
        <v>102</v>
      </c>
      <c r="B204" s="120">
        <v>200</v>
      </c>
      <c r="C204" s="120" t="s">
        <v>495</v>
      </c>
      <c r="D204" s="121">
        <f>SUM(D205)</f>
        <v>20000</v>
      </c>
      <c r="E204" s="121">
        <f>SUM(E205)</f>
        <v>5114.88</v>
      </c>
      <c r="F204" s="143">
        <f t="shared" si="120"/>
        <v>14885.119999999999</v>
      </c>
    </row>
    <row r="205" spans="1:6" ht="27" customHeight="1">
      <c r="A205" s="68" t="s">
        <v>138</v>
      </c>
      <c r="B205" s="120">
        <v>200</v>
      </c>
      <c r="C205" s="120" t="s">
        <v>496</v>
      </c>
      <c r="D205" s="121">
        <v>20000</v>
      </c>
      <c r="E205" s="121">
        <v>5114.88</v>
      </c>
      <c r="F205" s="121">
        <f t="shared" ref="F205" si="121">D205-E205</f>
        <v>14885.119999999999</v>
      </c>
    </row>
    <row r="206" spans="1:6" ht="75.75" customHeight="1">
      <c r="A206" s="138" t="s">
        <v>498</v>
      </c>
      <c r="B206" s="120">
        <v>200</v>
      </c>
      <c r="C206" s="120" t="s">
        <v>497</v>
      </c>
      <c r="D206" s="121">
        <f t="shared" ref="D206:E208" si="122">SUM(D207)</f>
        <v>44200</v>
      </c>
      <c r="E206" s="121">
        <f t="shared" si="122"/>
        <v>0</v>
      </c>
      <c r="F206" s="121"/>
    </row>
    <row r="207" spans="1:6" ht="25.5" customHeight="1">
      <c r="A207" s="68" t="s">
        <v>102</v>
      </c>
      <c r="B207" s="120">
        <v>200</v>
      </c>
      <c r="C207" s="120" t="s">
        <v>499</v>
      </c>
      <c r="D207" s="121">
        <f t="shared" si="122"/>
        <v>44200</v>
      </c>
      <c r="E207" s="121">
        <f t="shared" si="122"/>
        <v>0</v>
      </c>
      <c r="F207" s="143">
        <f t="shared" ref="F207:F208" si="123">D207-E207</f>
        <v>44200</v>
      </c>
    </row>
    <row r="208" spans="1:6" ht="30" customHeight="1">
      <c r="A208" s="68" t="s">
        <v>138</v>
      </c>
      <c r="B208" s="120">
        <v>200</v>
      </c>
      <c r="C208" s="120" t="s">
        <v>500</v>
      </c>
      <c r="D208" s="121">
        <f t="shared" si="122"/>
        <v>44200</v>
      </c>
      <c r="E208" s="121">
        <f t="shared" si="122"/>
        <v>0</v>
      </c>
      <c r="F208" s="143">
        <f t="shared" si="123"/>
        <v>44200</v>
      </c>
    </row>
    <row r="209" spans="1:6" ht="30" customHeight="1">
      <c r="A209" s="68" t="s">
        <v>138</v>
      </c>
      <c r="B209" s="120">
        <v>200</v>
      </c>
      <c r="C209" s="120" t="s">
        <v>501</v>
      </c>
      <c r="D209" s="121">
        <v>44200</v>
      </c>
      <c r="E209" s="121">
        <v>0</v>
      </c>
      <c r="F209" s="143">
        <f>D209-E209</f>
        <v>44200</v>
      </c>
    </row>
    <row r="210" spans="1:6" ht="23.25" customHeight="1">
      <c r="A210" s="68" t="s">
        <v>247</v>
      </c>
      <c r="B210" s="72">
        <v>200</v>
      </c>
      <c r="C210" s="75" t="s">
        <v>502</v>
      </c>
      <c r="D210" s="77">
        <f>SUM(D212)</f>
        <v>255800</v>
      </c>
      <c r="E210" s="121">
        <f>SUM(E212)</f>
        <v>246755</v>
      </c>
      <c r="F210" s="143">
        <f>D210-E210</f>
        <v>9045</v>
      </c>
    </row>
    <row r="211" spans="1:6" ht="33" hidden="1" customHeight="1">
      <c r="A211" s="68" t="s">
        <v>248</v>
      </c>
      <c r="B211" s="72">
        <v>200</v>
      </c>
      <c r="C211" s="75" t="s">
        <v>249</v>
      </c>
      <c r="D211" s="77">
        <f t="shared" ref="D211" si="124">D213</f>
        <v>255800</v>
      </c>
      <c r="E211" s="121">
        <f t="shared" ref="E211" si="125">E213</f>
        <v>246755</v>
      </c>
      <c r="F211" s="158">
        <f t="shared" ref="F211" si="126">D211-E211</f>
        <v>9045</v>
      </c>
    </row>
    <row r="212" spans="1:6" ht="38.25" customHeight="1">
      <c r="A212" s="126" t="s">
        <v>490</v>
      </c>
      <c r="B212" s="120">
        <v>200</v>
      </c>
      <c r="C212" s="120" t="s">
        <v>503</v>
      </c>
      <c r="D212" s="121">
        <f>SUM(D213)</f>
        <v>255800</v>
      </c>
      <c r="E212" s="121">
        <f>SUM(E213)</f>
        <v>246755</v>
      </c>
      <c r="F212" s="158"/>
    </row>
    <row r="213" spans="1:6" ht="29.25" customHeight="1">
      <c r="A213" s="68" t="s">
        <v>250</v>
      </c>
      <c r="B213" s="72">
        <v>200</v>
      </c>
      <c r="C213" s="75" t="s">
        <v>504</v>
      </c>
      <c r="D213" s="77">
        <f>SUM(D221)</f>
        <v>255800</v>
      </c>
      <c r="E213" s="121">
        <f>SUM(E221)</f>
        <v>246755</v>
      </c>
      <c r="F213" s="158">
        <f t="shared" ref="F213" si="127">D213-E213</f>
        <v>9045</v>
      </c>
    </row>
    <row r="214" spans="1:6" ht="78.75" hidden="1" customHeight="1">
      <c r="A214" s="68" t="s">
        <v>287</v>
      </c>
      <c r="B214" s="72">
        <v>200</v>
      </c>
      <c r="C214" s="75" t="s">
        <v>257</v>
      </c>
      <c r="D214" s="77"/>
      <c r="E214" s="121"/>
      <c r="F214" s="158"/>
    </row>
    <row r="215" spans="1:6" ht="22.5" hidden="1" customHeight="1">
      <c r="A215" s="80" t="s">
        <v>101</v>
      </c>
      <c r="B215" s="72">
        <v>200</v>
      </c>
      <c r="C215" s="75" t="s">
        <v>256</v>
      </c>
      <c r="D215" s="77"/>
      <c r="E215" s="121"/>
      <c r="F215" s="158">
        <f t="shared" ref="F215" si="128">D215-E215</f>
        <v>0</v>
      </c>
    </row>
    <row r="216" spans="1:6" ht="24.75" hidden="1" customHeight="1">
      <c r="A216" s="68" t="s">
        <v>102</v>
      </c>
      <c r="B216" s="72">
        <v>200</v>
      </c>
      <c r="C216" s="75" t="s">
        <v>255</v>
      </c>
      <c r="D216" s="77"/>
      <c r="E216" s="121"/>
      <c r="F216" s="158"/>
    </row>
    <row r="217" spans="1:6" ht="27" hidden="1" customHeight="1">
      <c r="A217" s="68" t="s">
        <v>138</v>
      </c>
      <c r="B217" s="72">
        <v>200</v>
      </c>
      <c r="C217" s="75" t="s">
        <v>254</v>
      </c>
      <c r="D217" s="77"/>
      <c r="E217" s="121"/>
      <c r="F217" s="158">
        <f t="shared" ref="F217" si="129">D217-E217</f>
        <v>0</v>
      </c>
    </row>
    <row r="218" spans="1:6" ht="15" hidden="1" customHeight="1">
      <c r="A218" s="68" t="s">
        <v>74</v>
      </c>
      <c r="B218" s="72">
        <v>200</v>
      </c>
      <c r="C218" s="75" t="s">
        <v>253</v>
      </c>
      <c r="D218" s="77"/>
      <c r="E218" s="121"/>
      <c r="F218" s="158"/>
    </row>
    <row r="219" spans="1:6" ht="14.25" hidden="1" customHeight="1">
      <c r="A219" s="68" t="s">
        <v>77</v>
      </c>
      <c r="B219" s="72">
        <v>200</v>
      </c>
      <c r="C219" s="75" t="s">
        <v>252</v>
      </c>
      <c r="D219" s="77"/>
      <c r="E219" s="121"/>
      <c r="F219" s="158">
        <f t="shared" ref="F219" si="130">D219-E219</f>
        <v>0</v>
      </c>
    </row>
    <row r="220" spans="1:6" ht="12" hidden="1" customHeight="1">
      <c r="A220" s="68" t="s">
        <v>80</v>
      </c>
      <c r="B220" s="72">
        <v>200</v>
      </c>
      <c r="C220" s="75" t="s">
        <v>251</v>
      </c>
      <c r="D220" s="77"/>
      <c r="E220" s="121"/>
      <c r="F220" s="158"/>
    </row>
    <row r="221" spans="1:6" ht="79.5" customHeight="1">
      <c r="A221" s="138" t="s">
        <v>506</v>
      </c>
      <c r="B221" s="72">
        <v>200</v>
      </c>
      <c r="C221" s="75" t="s">
        <v>505</v>
      </c>
      <c r="D221" s="77">
        <f t="shared" ref="D221:E223" si="131">SUM(D222)</f>
        <v>255800</v>
      </c>
      <c r="E221" s="121">
        <f t="shared" si="131"/>
        <v>246755</v>
      </c>
      <c r="F221" s="143">
        <f t="shared" ref="F221:F222" si="132">D221-E221</f>
        <v>9045</v>
      </c>
    </row>
    <row r="222" spans="1:6" ht="25.5" customHeight="1">
      <c r="A222" s="80" t="s">
        <v>101</v>
      </c>
      <c r="B222" s="120">
        <v>200</v>
      </c>
      <c r="C222" s="120" t="s">
        <v>507</v>
      </c>
      <c r="D222" s="121">
        <f t="shared" si="131"/>
        <v>255800</v>
      </c>
      <c r="E222" s="121">
        <f t="shared" si="131"/>
        <v>246755</v>
      </c>
      <c r="F222" s="143">
        <f t="shared" si="132"/>
        <v>9045</v>
      </c>
    </row>
    <row r="223" spans="1:6" ht="25.5" customHeight="1">
      <c r="A223" s="68" t="s">
        <v>102</v>
      </c>
      <c r="B223" s="120">
        <v>200</v>
      </c>
      <c r="C223" s="120" t="s">
        <v>508</v>
      </c>
      <c r="D223" s="121">
        <f t="shared" si="131"/>
        <v>255800</v>
      </c>
      <c r="E223" s="121">
        <f t="shared" si="131"/>
        <v>246755</v>
      </c>
      <c r="F223" s="141">
        <f t="shared" ref="F223:F224" si="133">D223-E223</f>
        <v>9045</v>
      </c>
    </row>
    <row r="224" spans="1:6" ht="25.5" customHeight="1">
      <c r="A224" s="68" t="s">
        <v>138</v>
      </c>
      <c r="B224" s="72">
        <v>200</v>
      </c>
      <c r="C224" s="120" t="s">
        <v>509</v>
      </c>
      <c r="D224" s="77">
        <v>255800</v>
      </c>
      <c r="E224" s="121">
        <v>246755</v>
      </c>
      <c r="F224" s="141">
        <f t="shared" si="133"/>
        <v>9045</v>
      </c>
    </row>
    <row r="225" spans="1:6" ht="18.75" customHeight="1">
      <c r="A225" s="68" t="s">
        <v>92</v>
      </c>
      <c r="B225" s="72">
        <v>200</v>
      </c>
      <c r="C225" s="117" t="s">
        <v>510</v>
      </c>
      <c r="D225" s="77">
        <f>SUM(D228+D232+D236+D240)</f>
        <v>1275900</v>
      </c>
      <c r="E225" s="121">
        <f>SUM(E226)</f>
        <v>970684.24</v>
      </c>
      <c r="F225" s="143">
        <f t="shared" ref="F225:F226" si="134">D225-E225</f>
        <v>305215.76</v>
      </c>
    </row>
    <row r="226" spans="1:6" ht="37.5" customHeight="1">
      <c r="A226" s="126" t="s">
        <v>490</v>
      </c>
      <c r="B226" s="120">
        <v>200</v>
      </c>
      <c r="C226" s="120" t="s">
        <v>511</v>
      </c>
      <c r="D226" s="121">
        <f>SUM(D227)</f>
        <v>1275900</v>
      </c>
      <c r="E226" s="121">
        <f>SUM(E227)</f>
        <v>970684.24</v>
      </c>
      <c r="F226" s="143">
        <f t="shared" si="134"/>
        <v>305215.76</v>
      </c>
    </row>
    <row r="227" spans="1:6" ht="28.5" customHeight="1">
      <c r="A227" s="68" t="s">
        <v>171</v>
      </c>
      <c r="B227" s="72">
        <v>200</v>
      </c>
      <c r="C227" s="75" t="s">
        <v>512</v>
      </c>
      <c r="D227" s="77">
        <f>SUM(D228+D232+D236+D240)</f>
        <v>1275900</v>
      </c>
      <c r="E227" s="121">
        <f>SUM(E228+E232+E236+E240)</f>
        <v>970684.24</v>
      </c>
      <c r="F227" s="143">
        <f t="shared" ref="F227:F228" si="135">D227-E227</f>
        <v>305215.76</v>
      </c>
    </row>
    <row r="228" spans="1:6" ht="66" customHeight="1">
      <c r="A228" s="68" t="s">
        <v>590</v>
      </c>
      <c r="B228" s="72">
        <v>200</v>
      </c>
      <c r="C228" s="75" t="s">
        <v>513</v>
      </c>
      <c r="D228" s="77">
        <f t="shared" ref="D228:E230" si="136">D229</f>
        <v>321700</v>
      </c>
      <c r="E228" s="77">
        <f t="shared" si="136"/>
        <v>169247.73</v>
      </c>
      <c r="F228" s="143">
        <f t="shared" si="135"/>
        <v>152452.26999999999</v>
      </c>
    </row>
    <row r="229" spans="1:6" ht="27" customHeight="1">
      <c r="A229" s="80" t="s">
        <v>101</v>
      </c>
      <c r="B229" s="72">
        <v>200</v>
      </c>
      <c r="C229" s="120" t="s">
        <v>516</v>
      </c>
      <c r="D229" s="77">
        <f t="shared" si="136"/>
        <v>321700</v>
      </c>
      <c r="E229" s="77">
        <f t="shared" si="136"/>
        <v>169247.73</v>
      </c>
      <c r="F229" s="143">
        <f t="shared" ref="F229:F230" si="137">D229-E229</f>
        <v>152452.26999999999</v>
      </c>
    </row>
    <row r="230" spans="1:6" ht="25.5" customHeight="1">
      <c r="A230" s="68" t="s">
        <v>102</v>
      </c>
      <c r="B230" s="72">
        <v>200</v>
      </c>
      <c r="C230" s="120" t="s">
        <v>514</v>
      </c>
      <c r="D230" s="77">
        <f t="shared" si="136"/>
        <v>321700</v>
      </c>
      <c r="E230" s="77">
        <f t="shared" si="136"/>
        <v>169247.73</v>
      </c>
      <c r="F230" s="143">
        <f t="shared" si="137"/>
        <v>152452.26999999999</v>
      </c>
    </row>
    <row r="231" spans="1:6" ht="33" customHeight="1">
      <c r="A231" s="68" t="s">
        <v>138</v>
      </c>
      <c r="B231" s="72">
        <v>200</v>
      </c>
      <c r="C231" s="120" t="s">
        <v>515</v>
      </c>
      <c r="D231" s="77">
        <v>321700</v>
      </c>
      <c r="E231" s="77">
        <v>169247.73</v>
      </c>
      <c r="F231" s="143">
        <f t="shared" ref="F231:F232" si="138">D231-E231</f>
        <v>152452.26999999999</v>
      </c>
    </row>
    <row r="232" spans="1:6" ht="66" customHeight="1">
      <c r="A232" s="68" t="s">
        <v>172</v>
      </c>
      <c r="B232" s="72">
        <v>200</v>
      </c>
      <c r="C232" s="120" t="s">
        <v>517</v>
      </c>
      <c r="D232" s="77">
        <f t="shared" ref="D232:E234" si="139">D233</f>
        <v>40000</v>
      </c>
      <c r="E232" s="77">
        <f t="shared" si="139"/>
        <v>21924.75</v>
      </c>
      <c r="F232" s="143">
        <f t="shared" si="138"/>
        <v>18075.25</v>
      </c>
    </row>
    <row r="233" spans="1:6" ht="28.5" customHeight="1">
      <c r="A233" s="80" t="s">
        <v>101</v>
      </c>
      <c r="B233" s="72">
        <v>200</v>
      </c>
      <c r="C233" s="120" t="s">
        <v>518</v>
      </c>
      <c r="D233" s="77">
        <f t="shared" si="139"/>
        <v>40000</v>
      </c>
      <c r="E233" s="77">
        <f t="shared" si="139"/>
        <v>21924.75</v>
      </c>
      <c r="F233" s="143">
        <f t="shared" ref="F233:F234" si="140">D233-E233</f>
        <v>18075.25</v>
      </c>
    </row>
    <row r="234" spans="1:6" ht="23.25" customHeight="1">
      <c r="A234" s="68" t="s">
        <v>102</v>
      </c>
      <c r="B234" s="72">
        <v>200</v>
      </c>
      <c r="C234" s="120" t="s">
        <v>519</v>
      </c>
      <c r="D234" s="77">
        <f t="shared" si="139"/>
        <v>40000</v>
      </c>
      <c r="E234" s="77">
        <f t="shared" si="139"/>
        <v>21924.75</v>
      </c>
      <c r="F234" s="143">
        <f t="shared" si="140"/>
        <v>18075.25</v>
      </c>
    </row>
    <row r="235" spans="1:6" ht="27.75" customHeight="1">
      <c r="A235" s="68" t="s">
        <v>138</v>
      </c>
      <c r="B235" s="72">
        <v>200</v>
      </c>
      <c r="C235" s="120" t="s">
        <v>520</v>
      </c>
      <c r="D235" s="77">
        <v>40000</v>
      </c>
      <c r="E235" s="77">
        <v>21924.75</v>
      </c>
      <c r="F235" s="143">
        <f t="shared" ref="F235:F236" si="141">D235-E235</f>
        <v>18075.25</v>
      </c>
    </row>
    <row r="236" spans="1:6" ht="78" customHeight="1">
      <c r="A236" s="68" t="s">
        <v>173</v>
      </c>
      <c r="B236" s="72">
        <v>200</v>
      </c>
      <c r="C236" s="75" t="s">
        <v>521</v>
      </c>
      <c r="D236" s="77">
        <f>D237</f>
        <v>897700</v>
      </c>
      <c r="E236" s="107">
        <f t="shared" ref="D236:E238" si="142">E237</f>
        <v>777423.76</v>
      </c>
      <c r="F236" s="143">
        <f t="shared" si="141"/>
        <v>120276.23999999999</v>
      </c>
    </row>
    <row r="237" spans="1:6" ht="27" customHeight="1">
      <c r="A237" s="80" t="s">
        <v>101</v>
      </c>
      <c r="B237" s="72">
        <v>200</v>
      </c>
      <c r="C237" s="120" t="s">
        <v>522</v>
      </c>
      <c r="D237" s="77">
        <f t="shared" si="142"/>
        <v>897700</v>
      </c>
      <c r="E237" s="77">
        <f t="shared" si="142"/>
        <v>777423.76</v>
      </c>
      <c r="F237" s="143">
        <f t="shared" ref="F237:F238" si="143">D237-E237</f>
        <v>120276.23999999999</v>
      </c>
    </row>
    <row r="238" spans="1:6" ht="24.75" customHeight="1">
      <c r="A238" s="68" t="s">
        <v>102</v>
      </c>
      <c r="B238" s="72">
        <v>200</v>
      </c>
      <c r="C238" s="120" t="s">
        <v>523</v>
      </c>
      <c r="D238" s="77">
        <f t="shared" si="142"/>
        <v>897700</v>
      </c>
      <c r="E238" s="77">
        <f t="shared" si="142"/>
        <v>777423.76</v>
      </c>
      <c r="F238" s="143">
        <f t="shared" si="143"/>
        <v>120276.23999999999</v>
      </c>
    </row>
    <row r="239" spans="1:6" ht="27" customHeight="1">
      <c r="A239" s="68" t="s">
        <v>138</v>
      </c>
      <c r="B239" s="72">
        <v>200</v>
      </c>
      <c r="C239" s="120" t="s">
        <v>524</v>
      </c>
      <c r="D239" s="77">
        <v>897700</v>
      </c>
      <c r="E239" s="107">
        <v>777423.76</v>
      </c>
      <c r="F239" s="143">
        <f t="shared" ref="F239:F240" si="144">D239-E239</f>
        <v>120276.23999999999</v>
      </c>
    </row>
    <row r="240" spans="1:6" ht="20.25" customHeight="1">
      <c r="A240" s="130" t="s">
        <v>103</v>
      </c>
      <c r="B240" s="120">
        <v>200</v>
      </c>
      <c r="C240" s="120" t="s">
        <v>525</v>
      </c>
      <c r="D240" s="121">
        <f>SUM(D241)</f>
        <v>16500</v>
      </c>
      <c r="E240" s="121">
        <f>SUM(E241)</f>
        <v>2088</v>
      </c>
      <c r="F240" s="143">
        <f t="shared" si="144"/>
        <v>14412</v>
      </c>
    </row>
    <row r="241" spans="1:6" ht="21.75" customHeight="1">
      <c r="A241" s="135" t="s">
        <v>104</v>
      </c>
      <c r="B241" s="120">
        <v>200</v>
      </c>
      <c r="C241" s="120" t="s">
        <v>526</v>
      </c>
      <c r="D241" s="121">
        <f>SUM(D242:D243)</f>
        <v>16500</v>
      </c>
      <c r="E241" s="121">
        <f>SUM(E242:E243)</f>
        <v>2088</v>
      </c>
      <c r="F241" s="141">
        <f t="shared" ref="F241:F242" si="145">D241-E241</f>
        <v>14412</v>
      </c>
    </row>
    <row r="242" spans="1:6" ht="29.25" customHeight="1">
      <c r="A242" s="68" t="s">
        <v>244</v>
      </c>
      <c r="B242" s="120">
        <v>200</v>
      </c>
      <c r="C242" s="120" t="s">
        <v>527</v>
      </c>
      <c r="D242" s="121">
        <v>10000</v>
      </c>
      <c r="E242" s="121">
        <v>749</v>
      </c>
      <c r="F242" s="141">
        <f t="shared" si="145"/>
        <v>9251</v>
      </c>
    </row>
    <row r="243" spans="1:6" ht="22.5" customHeight="1">
      <c r="A243" s="68" t="s">
        <v>402</v>
      </c>
      <c r="B243" s="120">
        <v>200</v>
      </c>
      <c r="C243" s="120" t="s">
        <v>528</v>
      </c>
      <c r="D243" s="121">
        <v>6500</v>
      </c>
      <c r="E243" s="121">
        <v>1339</v>
      </c>
      <c r="F243" s="143">
        <f t="shared" ref="F243:F244" si="146">D243-E243</f>
        <v>5161</v>
      </c>
    </row>
    <row r="244" spans="1:6" ht="18" customHeight="1">
      <c r="A244" s="76" t="s">
        <v>93</v>
      </c>
      <c r="B244" s="72">
        <v>200</v>
      </c>
      <c r="C244" s="90" t="s">
        <v>529</v>
      </c>
      <c r="D244" s="139">
        <f>D245</f>
        <v>2491800</v>
      </c>
      <c r="E244" s="139">
        <f>E245</f>
        <v>1056928.95</v>
      </c>
      <c r="F244" s="145">
        <f t="shared" si="146"/>
        <v>1434871.05</v>
      </c>
    </row>
    <row r="245" spans="1:6" ht="14.25" customHeight="1">
      <c r="A245" s="68" t="s">
        <v>94</v>
      </c>
      <c r="B245" s="72">
        <v>200</v>
      </c>
      <c r="C245" s="90" t="s">
        <v>532</v>
      </c>
      <c r="D245" s="77">
        <f>D246</f>
        <v>2491800</v>
      </c>
      <c r="E245" s="77">
        <f>E246</f>
        <v>1056928.95</v>
      </c>
      <c r="F245" s="158">
        <f t="shared" ref="F245" si="147">D245-E245</f>
        <v>1434871.05</v>
      </c>
    </row>
    <row r="246" spans="1:6" ht="21" hidden="1" customHeight="1">
      <c r="A246" s="68" t="s">
        <v>174</v>
      </c>
      <c r="B246" s="72">
        <v>200</v>
      </c>
      <c r="C246" s="90" t="s">
        <v>175</v>
      </c>
      <c r="D246" s="77">
        <f>D248+D256</f>
        <v>2491800</v>
      </c>
      <c r="E246" s="77">
        <f>E248+E256</f>
        <v>1056928.95</v>
      </c>
      <c r="F246" s="158"/>
    </row>
    <row r="247" spans="1:6" ht="27" customHeight="1">
      <c r="A247" s="126" t="s">
        <v>531</v>
      </c>
      <c r="B247" s="123">
        <v>200</v>
      </c>
      <c r="C247" s="90" t="s">
        <v>530</v>
      </c>
      <c r="D247" s="121">
        <f>SUM(D248+D256)</f>
        <v>2491800</v>
      </c>
      <c r="E247" s="121">
        <f>SUM(E248+E256)</f>
        <v>1056928.95</v>
      </c>
      <c r="F247" s="141">
        <f t="shared" ref="F247:F248" si="148">D247-E247</f>
        <v>1434871.05</v>
      </c>
    </row>
    <row r="248" spans="1:6" ht="18.75" customHeight="1">
      <c r="A248" s="68" t="s">
        <v>176</v>
      </c>
      <c r="B248" s="72">
        <v>200</v>
      </c>
      <c r="C248" s="90" t="s">
        <v>533</v>
      </c>
      <c r="D248" s="77">
        <f>SUM(D252)</f>
        <v>589400</v>
      </c>
      <c r="E248" s="121">
        <f>SUM(E252)</f>
        <v>189579.48</v>
      </c>
      <c r="F248" s="143">
        <f t="shared" si="148"/>
        <v>399820.52</v>
      </c>
    </row>
    <row r="249" spans="1:6" ht="63.75" hidden="1">
      <c r="A249" s="68" t="s">
        <v>177</v>
      </c>
      <c r="B249" s="72">
        <v>200</v>
      </c>
      <c r="C249" s="90" t="s">
        <v>178</v>
      </c>
      <c r="D249" s="77">
        <f t="shared" ref="D249:E251" si="149">D250</f>
        <v>589400</v>
      </c>
      <c r="E249" s="121">
        <f t="shared" si="149"/>
        <v>189579.48</v>
      </c>
      <c r="F249" s="158">
        <f t="shared" ref="F249" si="150">D249-E249</f>
        <v>399820.52</v>
      </c>
    </row>
    <row r="250" spans="1:6" ht="22.5" hidden="1" customHeight="1">
      <c r="A250" s="68" t="s">
        <v>179</v>
      </c>
      <c r="B250" s="72">
        <v>200</v>
      </c>
      <c r="C250" s="90" t="s">
        <v>180</v>
      </c>
      <c r="D250" s="77">
        <f t="shared" si="149"/>
        <v>589400</v>
      </c>
      <c r="E250" s="121">
        <f t="shared" si="149"/>
        <v>189579.48</v>
      </c>
      <c r="F250" s="158"/>
    </row>
    <row r="251" spans="1:6" ht="12" hidden="1" customHeight="1">
      <c r="A251" s="68" t="s">
        <v>118</v>
      </c>
      <c r="B251" s="72">
        <v>200</v>
      </c>
      <c r="C251" s="90" t="s">
        <v>181</v>
      </c>
      <c r="D251" s="77">
        <f t="shared" si="149"/>
        <v>589400</v>
      </c>
      <c r="E251" s="121">
        <f t="shared" si="149"/>
        <v>189579.48</v>
      </c>
      <c r="F251" s="158">
        <f t="shared" ref="F251" si="151">D251-E251</f>
        <v>399820.52</v>
      </c>
    </row>
    <row r="252" spans="1:6" ht="69" customHeight="1">
      <c r="A252" s="126" t="s">
        <v>541</v>
      </c>
      <c r="B252" s="72">
        <v>200</v>
      </c>
      <c r="C252" s="90" t="s">
        <v>534</v>
      </c>
      <c r="D252" s="77">
        <f t="shared" ref="D252:E254" si="152">SUM(D253)</f>
        <v>589400</v>
      </c>
      <c r="E252" s="121">
        <f t="shared" si="152"/>
        <v>189579.48</v>
      </c>
      <c r="F252" s="158"/>
    </row>
    <row r="253" spans="1:6" ht="27" customHeight="1">
      <c r="A253" s="130" t="s">
        <v>535</v>
      </c>
      <c r="B253" s="123">
        <v>200</v>
      </c>
      <c r="C253" s="90" t="s">
        <v>536</v>
      </c>
      <c r="D253" s="121">
        <f t="shared" si="152"/>
        <v>589400</v>
      </c>
      <c r="E253" s="121">
        <f t="shared" si="152"/>
        <v>189579.48</v>
      </c>
      <c r="F253" s="141">
        <f t="shared" ref="F253:F254" si="153">D253-E253</f>
        <v>399820.52</v>
      </c>
    </row>
    <row r="254" spans="1:6" ht="16.5" customHeight="1">
      <c r="A254" s="130" t="s">
        <v>118</v>
      </c>
      <c r="B254" s="123">
        <v>200</v>
      </c>
      <c r="C254" s="90" t="s">
        <v>537</v>
      </c>
      <c r="D254" s="121">
        <f t="shared" si="152"/>
        <v>589400</v>
      </c>
      <c r="E254" s="121">
        <f t="shared" si="152"/>
        <v>189579.48</v>
      </c>
      <c r="F254" s="141">
        <f t="shared" si="153"/>
        <v>399820.52</v>
      </c>
    </row>
    <row r="255" spans="1:6" ht="54.75" customHeight="1">
      <c r="A255" s="68" t="s">
        <v>182</v>
      </c>
      <c r="B255" s="72">
        <v>200</v>
      </c>
      <c r="C255" s="90" t="s">
        <v>538</v>
      </c>
      <c r="D255" s="77">
        <v>589400</v>
      </c>
      <c r="E255" s="77">
        <v>189579.48</v>
      </c>
      <c r="F255" s="141">
        <f t="shared" ref="F255:F257" si="154">D255-E255</f>
        <v>399820.52</v>
      </c>
    </row>
    <row r="256" spans="1:6" ht="18.75" customHeight="1">
      <c r="A256" s="68" t="s">
        <v>183</v>
      </c>
      <c r="B256" s="72">
        <v>200</v>
      </c>
      <c r="C256" s="90" t="s">
        <v>539</v>
      </c>
      <c r="D256" s="77">
        <f t="shared" ref="D256:E259" si="155">SUM(D257)</f>
        <v>1902400</v>
      </c>
      <c r="E256" s="121">
        <f t="shared" si="155"/>
        <v>867349.47</v>
      </c>
      <c r="F256" s="141">
        <f t="shared" si="154"/>
        <v>1035050.53</v>
      </c>
    </row>
    <row r="257" spans="1:6" ht="66" customHeight="1">
      <c r="A257" s="126" t="s">
        <v>542</v>
      </c>
      <c r="B257" s="72">
        <v>200</v>
      </c>
      <c r="C257" s="90" t="s">
        <v>540</v>
      </c>
      <c r="D257" s="77">
        <f t="shared" si="155"/>
        <v>1902400</v>
      </c>
      <c r="E257" s="121">
        <f t="shared" si="155"/>
        <v>867349.47</v>
      </c>
      <c r="F257" s="141">
        <f t="shared" si="154"/>
        <v>1035050.53</v>
      </c>
    </row>
    <row r="258" spans="1:6" ht="31.5" customHeight="1">
      <c r="A258" s="130" t="s">
        <v>535</v>
      </c>
      <c r="B258" s="123">
        <v>200</v>
      </c>
      <c r="C258" s="90" t="s">
        <v>543</v>
      </c>
      <c r="D258" s="121">
        <f t="shared" si="155"/>
        <v>1902400</v>
      </c>
      <c r="E258" s="121">
        <f t="shared" si="155"/>
        <v>867349.47</v>
      </c>
      <c r="F258" s="143">
        <f t="shared" ref="F258:F259" si="156">D258-E258</f>
        <v>1035050.53</v>
      </c>
    </row>
    <row r="259" spans="1:6" ht="24.75" customHeight="1">
      <c r="A259" s="130" t="s">
        <v>118</v>
      </c>
      <c r="B259" s="123">
        <v>200</v>
      </c>
      <c r="C259" s="90" t="s">
        <v>544</v>
      </c>
      <c r="D259" s="121">
        <f t="shared" si="155"/>
        <v>1902400</v>
      </c>
      <c r="E259" s="121">
        <f t="shared" si="155"/>
        <v>867349.47</v>
      </c>
      <c r="F259" s="143">
        <f t="shared" si="156"/>
        <v>1035050.53</v>
      </c>
    </row>
    <row r="260" spans="1:6" ht="57.75" customHeight="1">
      <c r="A260" s="68" t="s">
        <v>182</v>
      </c>
      <c r="B260" s="123">
        <v>200</v>
      </c>
      <c r="C260" s="90" t="s">
        <v>538</v>
      </c>
      <c r="D260" s="121">
        <v>1902400</v>
      </c>
      <c r="E260" s="121">
        <v>867349.47</v>
      </c>
      <c r="F260" s="143">
        <f t="shared" ref="F260:F261" si="157">D260-E260</f>
        <v>1035050.53</v>
      </c>
    </row>
    <row r="261" spans="1:6" ht="15" customHeight="1">
      <c r="A261" s="76" t="s">
        <v>110</v>
      </c>
      <c r="B261" s="72">
        <v>200</v>
      </c>
      <c r="C261" s="75" t="s">
        <v>545</v>
      </c>
      <c r="D261" s="139">
        <f>SUM(D262+D269)</f>
        <v>28000</v>
      </c>
      <c r="E261" s="139">
        <f>SUM(E262+E269)</f>
        <v>19000</v>
      </c>
      <c r="F261" s="145">
        <f t="shared" si="157"/>
        <v>9000</v>
      </c>
    </row>
    <row r="262" spans="1:6" ht="15" customHeight="1">
      <c r="A262" s="68" t="s">
        <v>281</v>
      </c>
      <c r="B262" s="72">
        <v>200</v>
      </c>
      <c r="C262" s="75" t="s">
        <v>546</v>
      </c>
      <c r="D262" s="77">
        <f t="shared" ref="D262:E269" si="158">D263</f>
        <v>18000</v>
      </c>
      <c r="E262" s="121">
        <f t="shared" si="158"/>
        <v>9000</v>
      </c>
      <c r="F262" s="143">
        <f t="shared" ref="F262:F263" si="159">D262-E262</f>
        <v>9000</v>
      </c>
    </row>
    <row r="263" spans="1:6" ht="27" customHeight="1">
      <c r="A263" s="68" t="s">
        <v>147</v>
      </c>
      <c r="B263" s="72">
        <v>200</v>
      </c>
      <c r="C263" s="75" t="s">
        <v>547</v>
      </c>
      <c r="D263" s="77">
        <f t="shared" si="158"/>
        <v>18000</v>
      </c>
      <c r="E263" s="121">
        <f t="shared" si="158"/>
        <v>9000</v>
      </c>
      <c r="F263" s="143">
        <f t="shared" si="159"/>
        <v>9000</v>
      </c>
    </row>
    <row r="264" spans="1:6" ht="56.25" customHeight="1">
      <c r="A264" s="68" t="s">
        <v>184</v>
      </c>
      <c r="B264" s="72">
        <v>200</v>
      </c>
      <c r="C264" s="75" t="s">
        <v>548</v>
      </c>
      <c r="D264" s="77">
        <f t="shared" si="158"/>
        <v>18000</v>
      </c>
      <c r="E264" s="121">
        <f t="shared" si="158"/>
        <v>9000</v>
      </c>
      <c r="F264" s="143">
        <f t="shared" ref="F264:F265" si="160">D264-E264</f>
        <v>9000</v>
      </c>
    </row>
    <row r="265" spans="1:6" ht="102.75" customHeight="1">
      <c r="A265" s="68" t="s">
        <v>282</v>
      </c>
      <c r="B265" s="72">
        <v>200</v>
      </c>
      <c r="C265" s="75" t="s">
        <v>549</v>
      </c>
      <c r="D265" s="77">
        <f t="shared" si="158"/>
        <v>18000</v>
      </c>
      <c r="E265" s="121">
        <f t="shared" si="158"/>
        <v>9000</v>
      </c>
      <c r="F265" s="143">
        <f t="shared" si="160"/>
        <v>9000</v>
      </c>
    </row>
    <row r="266" spans="1:6" ht="17.25" customHeight="1">
      <c r="A266" s="68" t="s">
        <v>111</v>
      </c>
      <c r="B266" s="72">
        <v>200</v>
      </c>
      <c r="C266" s="123" t="s">
        <v>550</v>
      </c>
      <c r="D266" s="77">
        <f>SUM(D267)</f>
        <v>18000</v>
      </c>
      <c r="E266" s="121">
        <f>SUM(E267)</f>
        <v>9000</v>
      </c>
      <c r="F266" s="143">
        <f t="shared" ref="F266:F267" si="161">D266-E266</f>
        <v>9000</v>
      </c>
    </row>
    <row r="267" spans="1:6" ht="17.25" customHeight="1">
      <c r="A267" s="130" t="s">
        <v>551</v>
      </c>
      <c r="B267" s="123">
        <v>200</v>
      </c>
      <c r="C267" s="123" t="s">
        <v>552</v>
      </c>
      <c r="D267" s="121">
        <f>SUM(D268)</f>
        <v>18000</v>
      </c>
      <c r="E267" s="121">
        <f>SUM(E268)</f>
        <v>9000</v>
      </c>
      <c r="F267" s="143">
        <f t="shared" si="161"/>
        <v>9000</v>
      </c>
    </row>
    <row r="268" spans="1:6" ht="15" customHeight="1">
      <c r="A268" s="68" t="s">
        <v>283</v>
      </c>
      <c r="B268" s="72">
        <v>200</v>
      </c>
      <c r="C268" s="123" t="s">
        <v>553</v>
      </c>
      <c r="D268" s="77">
        <v>18000</v>
      </c>
      <c r="E268" s="77">
        <v>9000</v>
      </c>
      <c r="F268" s="143">
        <f t="shared" ref="F268:F269" si="162">D268-E268</f>
        <v>9000</v>
      </c>
    </row>
    <row r="269" spans="1:6" ht="17.25" customHeight="1">
      <c r="A269" s="130" t="s">
        <v>555</v>
      </c>
      <c r="B269" s="72">
        <v>200</v>
      </c>
      <c r="C269" s="123" t="s">
        <v>554</v>
      </c>
      <c r="D269" s="77">
        <f t="shared" si="158"/>
        <v>10000</v>
      </c>
      <c r="E269" s="77">
        <f t="shared" si="158"/>
        <v>10000</v>
      </c>
      <c r="F269" s="143">
        <f t="shared" si="162"/>
        <v>0</v>
      </c>
    </row>
    <row r="270" spans="1:6" ht="24.75" customHeight="1">
      <c r="A270" s="128" t="s">
        <v>355</v>
      </c>
      <c r="B270" s="72">
        <v>200</v>
      </c>
      <c r="C270" s="123" t="s">
        <v>556</v>
      </c>
      <c r="D270" s="77">
        <f t="shared" ref="D270:E274" si="163">SUM(D271)</f>
        <v>10000</v>
      </c>
      <c r="E270" s="121">
        <f t="shared" si="163"/>
        <v>10000</v>
      </c>
      <c r="F270" s="143">
        <f t="shared" ref="F270:F271" si="164">D270-E270</f>
        <v>0</v>
      </c>
    </row>
    <row r="271" spans="1:6" ht="21" customHeight="1">
      <c r="A271" s="68" t="s">
        <v>146</v>
      </c>
      <c r="B271" s="123">
        <v>200</v>
      </c>
      <c r="C271" s="123" t="s">
        <v>557</v>
      </c>
      <c r="D271" s="121">
        <f t="shared" si="163"/>
        <v>10000</v>
      </c>
      <c r="E271" s="121">
        <f t="shared" si="163"/>
        <v>10000</v>
      </c>
      <c r="F271" s="143">
        <f t="shared" si="164"/>
        <v>0</v>
      </c>
    </row>
    <row r="272" spans="1:6" ht="52.5" customHeight="1">
      <c r="A272" s="68" t="s">
        <v>156</v>
      </c>
      <c r="B272" s="123">
        <v>200</v>
      </c>
      <c r="C272" s="123" t="s">
        <v>558</v>
      </c>
      <c r="D272" s="121">
        <f t="shared" si="163"/>
        <v>10000</v>
      </c>
      <c r="E272" s="121">
        <f t="shared" si="163"/>
        <v>10000</v>
      </c>
      <c r="F272" s="143">
        <f t="shared" ref="F272:F273" si="165">D272-E272</f>
        <v>0</v>
      </c>
    </row>
    <row r="273" spans="1:6" ht="18" customHeight="1">
      <c r="A273" s="68" t="s">
        <v>111</v>
      </c>
      <c r="B273" s="123">
        <v>200</v>
      </c>
      <c r="C273" s="123" t="s">
        <v>559</v>
      </c>
      <c r="D273" s="121">
        <f t="shared" si="163"/>
        <v>10000</v>
      </c>
      <c r="E273" s="121">
        <f t="shared" si="163"/>
        <v>10000</v>
      </c>
      <c r="F273" s="143">
        <f t="shared" si="165"/>
        <v>0</v>
      </c>
    </row>
    <row r="274" spans="1:6" ht="26.25" customHeight="1">
      <c r="A274" s="130" t="s">
        <v>560</v>
      </c>
      <c r="B274" s="123">
        <v>200</v>
      </c>
      <c r="C274" s="123" t="s">
        <v>561</v>
      </c>
      <c r="D274" s="121">
        <f t="shared" si="163"/>
        <v>10000</v>
      </c>
      <c r="E274" s="121">
        <f t="shared" si="163"/>
        <v>10000</v>
      </c>
      <c r="F274" s="143">
        <f t="shared" ref="F274:F275" si="166">D274-E274</f>
        <v>0</v>
      </c>
    </row>
    <row r="275" spans="1:6" ht="26.25" customHeight="1">
      <c r="A275" s="130" t="s">
        <v>563</v>
      </c>
      <c r="B275" s="72">
        <v>200</v>
      </c>
      <c r="C275" s="123" t="s">
        <v>562</v>
      </c>
      <c r="D275" s="77">
        <v>10000</v>
      </c>
      <c r="E275" s="89">
        <v>10000</v>
      </c>
      <c r="F275" s="143">
        <f t="shared" si="166"/>
        <v>0</v>
      </c>
    </row>
    <row r="276" spans="1:6" ht="21.75" customHeight="1">
      <c r="A276" s="76" t="s">
        <v>95</v>
      </c>
      <c r="B276" s="72">
        <v>200</v>
      </c>
      <c r="C276" s="75" t="s">
        <v>564</v>
      </c>
      <c r="D276" s="139">
        <f t="shared" ref="D276:E282" si="167">D277</f>
        <v>13800</v>
      </c>
      <c r="E276" s="139">
        <f t="shared" si="167"/>
        <v>6100.8</v>
      </c>
      <c r="F276" s="145">
        <f t="shared" ref="F276:F279" si="168">D276-E276</f>
        <v>7699.2</v>
      </c>
    </row>
    <row r="277" spans="1:6" ht="27" customHeight="1">
      <c r="A277" s="68" t="s">
        <v>185</v>
      </c>
      <c r="B277" s="72">
        <v>200</v>
      </c>
      <c r="C277" s="75" t="s">
        <v>565</v>
      </c>
      <c r="D277" s="77">
        <f>D279+D284</f>
        <v>13800</v>
      </c>
      <c r="E277" s="121">
        <f>E279+E284</f>
        <v>6100.8</v>
      </c>
      <c r="F277" s="143">
        <f t="shared" si="168"/>
        <v>7699.2</v>
      </c>
    </row>
    <row r="278" spans="1:6" ht="24.75" customHeight="1">
      <c r="A278" s="68" t="s">
        <v>96</v>
      </c>
      <c r="B278" s="72">
        <v>200</v>
      </c>
      <c r="C278" s="75" t="s">
        <v>576</v>
      </c>
      <c r="D278" s="77">
        <f t="shared" si="167"/>
        <v>9800</v>
      </c>
      <c r="E278" s="121">
        <f t="shared" si="167"/>
        <v>6100.8</v>
      </c>
      <c r="F278" s="143">
        <f t="shared" si="168"/>
        <v>3699.2</v>
      </c>
    </row>
    <row r="279" spans="1:6" ht="27" customHeight="1">
      <c r="A279" s="68" t="s">
        <v>186</v>
      </c>
      <c r="B279" s="72">
        <v>200</v>
      </c>
      <c r="C279" s="75" t="s">
        <v>566</v>
      </c>
      <c r="D279" s="77">
        <f t="shared" si="167"/>
        <v>9800</v>
      </c>
      <c r="E279" s="77">
        <f t="shared" si="167"/>
        <v>6100.8</v>
      </c>
      <c r="F279" s="143">
        <f t="shared" si="168"/>
        <v>3699.2</v>
      </c>
    </row>
    <row r="280" spans="1:6" ht="69.75" customHeight="1">
      <c r="A280" s="68" t="s">
        <v>187</v>
      </c>
      <c r="B280" s="72">
        <v>200</v>
      </c>
      <c r="C280" s="75" t="s">
        <v>567</v>
      </c>
      <c r="D280" s="77">
        <f>SUM(D281)</f>
        <v>9800</v>
      </c>
      <c r="E280" s="121">
        <f>SUM(E281)</f>
        <v>6100.8</v>
      </c>
      <c r="F280" s="143">
        <f t="shared" ref="F280:F281" si="169">D280-E280</f>
        <v>3699.2</v>
      </c>
    </row>
    <row r="281" spans="1:6" ht="24.75" customHeight="1">
      <c r="A281" s="80" t="s">
        <v>101</v>
      </c>
      <c r="B281" s="72">
        <v>200</v>
      </c>
      <c r="C281" s="123" t="s">
        <v>568</v>
      </c>
      <c r="D281" s="77">
        <f t="shared" si="167"/>
        <v>9800</v>
      </c>
      <c r="E281" s="77">
        <f t="shared" si="167"/>
        <v>6100.8</v>
      </c>
      <c r="F281" s="143">
        <f t="shared" si="169"/>
        <v>3699.2</v>
      </c>
    </row>
    <row r="282" spans="1:6" ht="26.25" customHeight="1">
      <c r="A282" s="68" t="s">
        <v>102</v>
      </c>
      <c r="B282" s="72">
        <v>200</v>
      </c>
      <c r="C282" s="123" t="s">
        <v>569</v>
      </c>
      <c r="D282" s="77">
        <f>D283</f>
        <v>9800</v>
      </c>
      <c r="E282" s="77">
        <f t="shared" si="167"/>
        <v>6100.8</v>
      </c>
      <c r="F282" s="143">
        <f t="shared" ref="F282:F283" si="170">D282-E282</f>
        <v>3699.2</v>
      </c>
    </row>
    <row r="283" spans="1:6" ht="16.5" customHeight="1">
      <c r="A283" s="68" t="s">
        <v>138</v>
      </c>
      <c r="B283" s="72">
        <v>200</v>
      </c>
      <c r="C283" s="123" t="s">
        <v>570</v>
      </c>
      <c r="D283" s="77">
        <v>9800</v>
      </c>
      <c r="E283" s="77">
        <v>6100.8</v>
      </c>
      <c r="F283" s="143">
        <f t="shared" si="170"/>
        <v>3699.2</v>
      </c>
    </row>
    <row r="284" spans="1:6" ht="23.25" customHeight="1">
      <c r="A284" s="68" t="s">
        <v>284</v>
      </c>
      <c r="B284" s="72">
        <v>200</v>
      </c>
      <c r="C284" s="75" t="s">
        <v>571</v>
      </c>
      <c r="D284" s="77">
        <f>SUM(D285)</f>
        <v>4000</v>
      </c>
      <c r="E284" s="77">
        <f t="shared" ref="E284:E287" si="171">E285</f>
        <v>0</v>
      </c>
      <c r="F284" s="143">
        <f t="shared" ref="F284:F285" si="172">D284-E284</f>
        <v>4000</v>
      </c>
    </row>
    <row r="285" spans="1:6" ht="68.25" customHeight="1">
      <c r="A285" s="115" t="s">
        <v>326</v>
      </c>
      <c r="B285" s="72">
        <v>200</v>
      </c>
      <c r="C285" s="75" t="s">
        <v>572</v>
      </c>
      <c r="D285" s="77">
        <f>SUM(D286)</f>
        <v>4000</v>
      </c>
      <c r="E285" s="77">
        <f t="shared" si="171"/>
        <v>0</v>
      </c>
      <c r="F285" s="143">
        <f t="shared" si="172"/>
        <v>4000</v>
      </c>
    </row>
    <row r="286" spans="1:6" ht="26.25" customHeight="1">
      <c r="A286" s="80" t="s">
        <v>101</v>
      </c>
      <c r="B286" s="123">
        <v>200</v>
      </c>
      <c r="C286" s="123" t="s">
        <v>573</v>
      </c>
      <c r="D286" s="77">
        <f>SUM(D287)</f>
        <v>4000</v>
      </c>
      <c r="E286" s="77">
        <f t="shared" si="171"/>
        <v>0</v>
      </c>
      <c r="F286" s="143">
        <f t="shared" ref="F286:F288" si="173">D286-E286</f>
        <v>4000</v>
      </c>
    </row>
    <row r="287" spans="1:6" ht="26.25" customHeight="1">
      <c r="A287" s="68" t="s">
        <v>102</v>
      </c>
      <c r="B287" s="72">
        <v>200</v>
      </c>
      <c r="C287" s="123" t="s">
        <v>574</v>
      </c>
      <c r="D287" s="77">
        <f>SUM(D288)</f>
        <v>4000</v>
      </c>
      <c r="E287" s="77">
        <f t="shared" si="171"/>
        <v>0</v>
      </c>
      <c r="F287" s="143">
        <f t="shared" si="173"/>
        <v>4000</v>
      </c>
    </row>
    <row r="288" spans="1:6" ht="18" customHeight="1">
      <c r="A288" s="68" t="s">
        <v>138</v>
      </c>
      <c r="B288" s="72">
        <v>200</v>
      </c>
      <c r="C288" s="123" t="s">
        <v>575</v>
      </c>
      <c r="D288" s="77">
        <v>4000</v>
      </c>
      <c r="E288" s="77"/>
      <c r="F288" s="143">
        <f t="shared" si="173"/>
        <v>4000</v>
      </c>
    </row>
    <row r="289" spans="1:6" ht="19.5" customHeight="1">
      <c r="A289" s="149" t="s">
        <v>15</v>
      </c>
      <c r="B289" s="87">
        <v>450</v>
      </c>
      <c r="C289" s="88" t="s">
        <v>14</v>
      </c>
      <c r="D289" s="147">
        <f>SUM(Лист1!D16-Лист2!D5)</f>
        <v>-305700</v>
      </c>
      <c r="E289" s="148">
        <f>SUM(Лист1!E16-Лист2!E5)</f>
        <v>-870445.09999999963</v>
      </c>
      <c r="F289" s="88" t="s">
        <v>23</v>
      </c>
    </row>
  </sheetData>
  <mergeCells count="52">
    <mergeCell ref="F251:F252"/>
    <mergeCell ref="F245:F246"/>
    <mergeCell ref="F249:F250"/>
    <mergeCell ref="F211:F212"/>
    <mergeCell ref="F213:F214"/>
    <mergeCell ref="F215:F216"/>
    <mergeCell ref="F217:F218"/>
    <mergeCell ref="F219:F220"/>
    <mergeCell ref="F189:F190"/>
    <mergeCell ref="F191:F192"/>
    <mergeCell ref="F179:F180"/>
    <mergeCell ref="F185:F186"/>
    <mergeCell ref="F187:F188"/>
    <mergeCell ref="F169:F170"/>
    <mergeCell ref="F159:F160"/>
    <mergeCell ref="F161:F162"/>
    <mergeCell ref="F163:F164"/>
    <mergeCell ref="F165:F166"/>
    <mergeCell ref="F167:F168"/>
    <mergeCell ref="F131:F132"/>
    <mergeCell ref="F133:F134"/>
    <mergeCell ref="F135:F136"/>
    <mergeCell ref="F113:F114"/>
    <mergeCell ref="F115:F116"/>
    <mergeCell ref="F121:F122"/>
    <mergeCell ref="F105:F106"/>
    <mergeCell ref="F107:F108"/>
    <mergeCell ref="F109:F110"/>
    <mergeCell ref="F111:F112"/>
    <mergeCell ref="F99:F100"/>
    <mergeCell ref="F101:F102"/>
    <mergeCell ref="F77:F78"/>
    <mergeCell ref="F49:F50"/>
    <mergeCell ref="F39:F40"/>
    <mergeCell ref="F41:F42"/>
    <mergeCell ref="F43:F44"/>
    <mergeCell ref="F45:F46"/>
    <mergeCell ref="F27:F28"/>
    <mergeCell ref="F29:F30"/>
    <mergeCell ref="F31:F32"/>
    <mergeCell ref="F33:F34"/>
    <mergeCell ref="F19:F20"/>
    <mergeCell ref="F23:F24"/>
    <mergeCell ref="F25:F26"/>
    <mergeCell ref="F9:F10"/>
    <mergeCell ref="F13:F14"/>
    <mergeCell ref="F15:F16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5" orientation="portrait" r:id="rId1"/>
  <headerFooter alignWithMargins="0"/>
  <rowBreaks count="3" manualBreakCount="3">
    <brk id="63" max="16383" man="1"/>
    <brk id="98" max="16383" man="1"/>
    <brk id="1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1"/>
  <sheetViews>
    <sheetView showGridLines="0" zoomScaleNormal="100" zoomScaleSheetLayoutView="130" workbookViewId="0">
      <selection activeCell="E20" sqref="E20"/>
    </sheetView>
  </sheetViews>
  <sheetFormatPr defaultRowHeight="11.25"/>
  <cols>
    <col min="1" max="1" width="35.7109375" style="2" customWidth="1"/>
    <col min="2" max="2" width="4.140625" style="2" customWidth="1"/>
    <col min="3" max="3" width="19" style="2" customWidth="1"/>
    <col min="4" max="4" width="10.7109375" style="6" customWidth="1"/>
    <col min="5" max="5" width="10.28515625" style="6" customWidth="1"/>
    <col min="6" max="6" width="11" style="38" customWidth="1"/>
    <col min="7" max="16384" width="9.140625" style="38"/>
  </cols>
  <sheetData>
    <row r="1" spans="1:6" ht="15.95" customHeight="1">
      <c r="A1" s="38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61" t="s">
        <v>100</v>
      </c>
      <c r="B3" s="161"/>
      <c r="C3" s="161"/>
      <c r="D3" s="161"/>
      <c r="E3" s="161"/>
      <c r="F3" s="161"/>
    </row>
    <row r="4" spans="1:6" ht="11.25" customHeight="1">
      <c r="A4" s="41"/>
      <c r="B4" s="45"/>
      <c r="C4" s="42"/>
      <c r="D4" s="43"/>
      <c r="E4" s="43"/>
      <c r="F4" s="44"/>
    </row>
    <row r="5" spans="1:6">
      <c r="A5" s="12"/>
      <c r="B5" s="13" t="s">
        <v>7</v>
      </c>
      <c r="C5" s="14" t="s">
        <v>30</v>
      </c>
      <c r="D5" s="15" t="s">
        <v>26</v>
      </c>
      <c r="E5" s="14"/>
      <c r="F5" s="13" t="s">
        <v>17</v>
      </c>
    </row>
    <row r="6" spans="1:6">
      <c r="A6" s="16" t="s">
        <v>4</v>
      </c>
      <c r="B6" s="17" t="s">
        <v>8</v>
      </c>
      <c r="C6" s="16" t="s">
        <v>6</v>
      </c>
      <c r="D6" s="18" t="s">
        <v>25</v>
      </c>
      <c r="E6" s="18" t="s">
        <v>18</v>
      </c>
      <c r="F6" s="18" t="s">
        <v>2</v>
      </c>
    </row>
    <row r="7" spans="1:6">
      <c r="A7" s="19"/>
      <c r="B7" s="17" t="s">
        <v>9</v>
      </c>
      <c r="C7" s="27" t="s">
        <v>27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28</v>
      </c>
      <c r="D8" s="18"/>
      <c r="E8" s="18"/>
      <c r="F8" s="18"/>
    </row>
    <row r="9" spans="1:6" ht="10.5" customHeight="1">
      <c r="A9" s="16"/>
      <c r="B9" s="17"/>
      <c r="C9" s="27" t="s">
        <v>29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20</v>
      </c>
      <c r="F10" s="15" t="s">
        <v>21</v>
      </c>
    </row>
    <row r="11" spans="1:6" ht="37.5" customHeight="1">
      <c r="A11" s="30" t="s">
        <v>240</v>
      </c>
      <c r="B11" s="51" t="s">
        <v>10</v>
      </c>
      <c r="C11" s="52" t="s">
        <v>23</v>
      </c>
      <c r="D11" s="64">
        <f>D14</f>
        <v>305700</v>
      </c>
      <c r="E11" s="64">
        <f>E14</f>
        <v>870445.10000000009</v>
      </c>
      <c r="F11" s="53">
        <f>D11-E11</f>
        <v>-564745.10000000009</v>
      </c>
    </row>
    <row r="12" spans="1:6" ht="21" customHeight="1">
      <c r="A12" s="33" t="s">
        <v>188</v>
      </c>
      <c r="B12" s="54" t="s">
        <v>11</v>
      </c>
      <c r="C12" s="60" t="s">
        <v>23</v>
      </c>
      <c r="D12" s="32" t="s">
        <v>66</v>
      </c>
      <c r="E12" s="32" t="s">
        <v>66</v>
      </c>
      <c r="F12" s="60" t="s">
        <v>66</v>
      </c>
    </row>
    <row r="13" spans="1:6" ht="27" customHeight="1">
      <c r="A13" s="33" t="s">
        <v>241</v>
      </c>
      <c r="B13" s="54" t="s">
        <v>12</v>
      </c>
      <c r="C13" s="60" t="s">
        <v>23</v>
      </c>
      <c r="D13" s="60" t="s">
        <v>66</v>
      </c>
      <c r="E13" s="60" t="s">
        <v>66</v>
      </c>
      <c r="F13" s="60" t="s">
        <v>66</v>
      </c>
    </row>
    <row r="14" spans="1:6" ht="26.25" customHeight="1">
      <c r="A14" s="30" t="s">
        <v>13</v>
      </c>
      <c r="B14" s="55">
        <v>700</v>
      </c>
      <c r="C14" s="34" t="s">
        <v>65</v>
      </c>
      <c r="D14" s="65">
        <f>D15</f>
        <v>305700</v>
      </c>
      <c r="E14" s="65">
        <f>E15</f>
        <v>870445.10000000009</v>
      </c>
      <c r="F14" s="32">
        <f>D14-E14</f>
        <v>-564745.10000000009</v>
      </c>
    </row>
    <row r="15" spans="1:6" ht="25.5" customHeight="1">
      <c r="A15" s="30" t="s">
        <v>229</v>
      </c>
      <c r="B15" s="55">
        <v>700</v>
      </c>
      <c r="C15" s="34" t="s">
        <v>56</v>
      </c>
      <c r="D15" s="65">
        <f>D16+D20</f>
        <v>305700</v>
      </c>
      <c r="E15" s="65">
        <f>E16+E20</f>
        <v>870445.10000000009</v>
      </c>
      <c r="F15" s="60" t="s">
        <v>14</v>
      </c>
    </row>
    <row r="16" spans="1:6" ht="17.25" customHeight="1">
      <c r="A16" s="30" t="s">
        <v>52</v>
      </c>
      <c r="B16" s="55">
        <v>710</v>
      </c>
      <c r="C16" s="34" t="s">
        <v>57</v>
      </c>
      <c r="D16" s="31">
        <f t="shared" ref="D16:E18" si="0">D17</f>
        <v>-9737600</v>
      </c>
      <c r="E16" s="65">
        <f t="shared" si="0"/>
        <v>-3859052.4</v>
      </c>
      <c r="F16" s="60" t="s">
        <v>14</v>
      </c>
    </row>
    <row r="17" spans="1:6" ht="18" customHeight="1">
      <c r="A17" s="30" t="s">
        <v>53</v>
      </c>
      <c r="B17" s="55">
        <v>710</v>
      </c>
      <c r="C17" s="34" t="s">
        <v>58</v>
      </c>
      <c r="D17" s="31">
        <f t="shared" si="0"/>
        <v>-9737600</v>
      </c>
      <c r="E17" s="65">
        <f t="shared" si="0"/>
        <v>-3859052.4</v>
      </c>
      <c r="F17" s="60" t="s">
        <v>14</v>
      </c>
    </row>
    <row r="18" spans="1:6" ht="24" customHeight="1">
      <c r="A18" s="30" t="s">
        <v>230</v>
      </c>
      <c r="B18" s="55">
        <v>710</v>
      </c>
      <c r="C18" s="34" t="s">
        <v>59</v>
      </c>
      <c r="D18" s="31">
        <f t="shared" si="0"/>
        <v>-9737600</v>
      </c>
      <c r="E18" s="65">
        <f t="shared" si="0"/>
        <v>-3859052.4</v>
      </c>
      <c r="F18" s="60" t="s">
        <v>14</v>
      </c>
    </row>
    <row r="19" spans="1:6" ht="22.5" customHeight="1">
      <c r="A19" s="30" t="s">
        <v>587</v>
      </c>
      <c r="B19" s="55">
        <v>710</v>
      </c>
      <c r="C19" s="34" t="s">
        <v>60</v>
      </c>
      <c r="D19" s="31">
        <v>-9737600</v>
      </c>
      <c r="E19" s="66">
        <v>-3859052.4</v>
      </c>
      <c r="F19" s="60" t="s">
        <v>14</v>
      </c>
    </row>
    <row r="20" spans="1:6" ht="18.75" customHeight="1">
      <c r="A20" s="30" t="s">
        <v>54</v>
      </c>
      <c r="B20" s="55">
        <v>720</v>
      </c>
      <c r="C20" s="34" t="s">
        <v>61</v>
      </c>
      <c r="D20" s="31">
        <f t="shared" ref="D20:E22" si="1">D21</f>
        <v>10043300</v>
      </c>
      <c r="E20" s="65">
        <f t="shared" si="1"/>
        <v>4729497.5</v>
      </c>
      <c r="F20" s="60" t="s">
        <v>14</v>
      </c>
    </row>
    <row r="21" spans="1:6" ht="14.25" customHeight="1">
      <c r="A21" s="30" t="s">
        <v>55</v>
      </c>
      <c r="B21" s="55">
        <v>720</v>
      </c>
      <c r="C21" s="34" t="s">
        <v>62</v>
      </c>
      <c r="D21" s="31">
        <f t="shared" si="1"/>
        <v>10043300</v>
      </c>
      <c r="E21" s="65">
        <f t="shared" si="1"/>
        <v>4729497.5</v>
      </c>
      <c r="F21" s="60" t="s">
        <v>14</v>
      </c>
    </row>
    <row r="22" spans="1:6" ht="24.75" customHeight="1">
      <c r="A22" s="30" t="s">
        <v>231</v>
      </c>
      <c r="B22" s="55">
        <v>720</v>
      </c>
      <c r="C22" s="34" t="s">
        <v>63</v>
      </c>
      <c r="D22" s="31">
        <f t="shared" si="1"/>
        <v>10043300</v>
      </c>
      <c r="E22" s="65">
        <f t="shared" si="1"/>
        <v>4729497.5</v>
      </c>
      <c r="F22" s="60" t="s">
        <v>14</v>
      </c>
    </row>
    <row r="23" spans="1:6" ht="23.25" customHeight="1" thickBot="1">
      <c r="A23" s="30" t="s">
        <v>588</v>
      </c>
      <c r="B23" s="56">
        <v>720</v>
      </c>
      <c r="C23" s="57" t="s">
        <v>64</v>
      </c>
      <c r="D23" s="58">
        <v>10043300</v>
      </c>
      <c r="E23" s="67">
        <v>4729497.5</v>
      </c>
      <c r="F23" s="59" t="s">
        <v>14</v>
      </c>
    </row>
    <row r="24" spans="1:6" ht="3.75" hidden="1" customHeight="1">
      <c r="A24" s="35"/>
      <c r="B24" s="23"/>
      <c r="C24" s="23"/>
      <c r="D24" s="23"/>
      <c r="E24" s="23"/>
      <c r="F24" s="23"/>
    </row>
    <row r="25" spans="1:6" ht="12.75" hidden="1" customHeight="1">
      <c r="A25" s="35"/>
      <c r="B25" s="23"/>
      <c r="C25" s="23"/>
      <c r="D25" s="23"/>
      <c r="E25" s="23"/>
      <c r="F25" s="23"/>
    </row>
    <row r="26" spans="1:6" ht="12.75" customHeight="1">
      <c r="A26" s="25" t="s">
        <v>328</v>
      </c>
      <c r="B26" s="36"/>
      <c r="C26" s="23"/>
      <c r="D26" s="23"/>
      <c r="E26" s="23"/>
      <c r="F26" s="23"/>
    </row>
    <row r="27" spans="1:6" ht="9" customHeight="1">
      <c r="A27" s="2" t="s">
        <v>234</v>
      </c>
      <c r="B27" s="36"/>
      <c r="C27" s="23"/>
      <c r="D27" s="23"/>
      <c r="E27" s="23"/>
      <c r="F27" s="23"/>
    </row>
    <row r="28" spans="1:6" ht="20.25" customHeight="1">
      <c r="A28" s="25" t="s">
        <v>329</v>
      </c>
      <c r="B28" s="36"/>
      <c r="C28" s="23"/>
      <c r="D28" s="23"/>
      <c r="E28" s="23"/>
      <c r="F28" s="23"/>
    </row>
    <row r="29" spans="1:6" ht="10.5" customHeight="1">
      <c r="A29" s="2" t="s">
        <v>242</v>
      </c>
      <c r="B29" s="36"/>
      <c r="C29" s="23"/>
      <c r="D29" s="23"/>
      <c r="E29" s="23"/>
      <c r="F29" s="23"/>
    </row>
    <row r="30" spans="1:6" ht="18" customHeight="1">
      <c r="A30" s="2" t="s">
        <v>593</v>
      </c>
      <c r="B30" s="36"/>
      <c r="C30" s="23"/>
      <c r="D30" s="23"/>
      <c r="E30" s="23"/>
      <c r="F30" s="23"/>
    </row>
    <row r="31" spans="1:6" ht="8.25" customHeight="1">
      <c r="A31" s="2" t="s">
        <v>234</v>
      </c>
      <c r="B31" s="36"/>
      <c r="C31" s="23"/>
      <c r="D31" s="23"/>
      <c r="E31" s="23"/>
      <c r="F31" s="23"/>
    </row>
    <row r="32" spans="1:6" ht="6.75" customHeight="1">
      <c r="B32" s="36"/>
      <c r="C32" s="23"/>
      <c r="D32" s="23"/>
      <c r="E32" s="23"/>
      <c r="F32" s="23"/>
    </row>
    <row r="33" spans="1:6" ht="12.75" customHeight="1">
      <c r="A33" s="2" t="s">
        <v>243</v>
      </c>
      <c r="B33" s="36"/>
      <c r="C33" s="23"/>
      <c r="D33" s="23"/>
      <c r="E33" s="23"/>
      <c r="F33" s="23"/>
    </row>
    <row r="34" spans="1:6" ht="12.75" customHeight="1">
      <c r="A34" s="37"/>
      <c r="B34" s="36"/>
      <c r="C34" s="23"/>
      <c r="D34" s="23"/>
      <c r="E34" s="23"/>
      <c r="F34" s="23"/>
    </row>
    <row r="35" spans="1:6" ht="12.75" customHeight="1">
      <c r="A35" s="37"/>
      <c r="B35" s="36"/>
      <c r="C35" s="23"/>
      <c r="D35" s="23"/>
      <c r="E35" s="23"/>
      <c r="F35" s="23"/>
    </row>
    <row r="36" spans="1:6" ht="12.75" customHeight="1">
      <c r="A36" s="37"/>
      <c r="B36" s="36"/>
      <c r="C36" s="23"/>
      <c r="D36" s="23"/>
      <c r="E36" s="23"/>
      <c r="F36" s="23"/>
    </row>
    <row r="37" spans="1:6" ht="12.75" customHeight="1">
      <c r="A37" s="37"/>
      <c r="B37" s="36"/>
      <c r="C37" s="23"/>
      <c r="D37" s="23"/>
      <c r="E37" s="23"/>
      <c r="F37" s="23"/>
    </row>
    <row r="38" spans="1:6" ht="22.5" customHeight="1">
      <c r="A38" s="37"/>
      <c r="B38" s="36"/>
      <c r="C38" s="23"/>
      <c r="D38" s="23"/>
      <c r="E38" s="23"/>
      <c r="F38" s="23"/>
    </row>
    <row r="39" spans="1:6" ht="11.25" customHeight="1">
      <c r="C39" s="25"/>
      <c r="D39" s="24"/>
    </row>
    <row r="40" spans="1:6" ht="11.25" customHeight="1">
      <c r="C40" s="25"/>
      <c r="D40" s="24"/>
    </row>
    <row r="41" spans="1:6" ht="11.25" customHeight="1">
      <c r="C41" s="25"/>
      <c r="D41" s="24"/>
    </row>
    <row r="42" spans="1:6" ht="11.25" customHeight="1">
      <c r="C42" s="25"/>
      <c r="D42" s="24"/>
    </row>
    <row r="43" spans="1:6" ht="11.25" customHeight="1">
      <c r="C43" s="25"/>
      <c r="D43" s="24"/>
    </row>
    <row r="44" spans="1:6" ht="11.25" customHeight="1">
      <c r="C44" s="25"/>
      <c r="D44" s="24"/>
    </row>
    <row r="45" spans="1:6" s="6" customFormat="1" ht="11.25" customHeight="1">
      <c r="A45" s="2"/>
      <c r="B45" s="2"/>
      <c r="C45" s="25"/>
      <c r="D45" s="24"/>
      <c r="F45" s="38"/>
    </row>
    <row r="46" spans="1:6" s="6" customFormat="1" ht="11.25" customHeight="1">
      <c r="A46" s="2"/>
      <c r="B46" s="2"/>
      <c r="C46" s="25"/>
      <c r="D46" s="24"/>
      <c r="F46" s="38"/>
    </row>
    <row r="47" spans="1:6" s="6" customFormat="1" ht="11.25" customHeight="1">
      <c r="A47" s="2"/>
      <c r="B47" s="2"/>
      <c r="C47" s="25"/>
      <c r="D47" s="24"/>
      <c r="F47" s="38"/>
    </row>
    <row r="48" spans="1:6" s="6" customFormat="1" ht="11.25" customHeight="1">
      <c r="A48" s="2"/>
      <c r="B48" s="2"/>
      <c r="C48" s="25"/>
      <c r="D48" s="24"/>
      <c r="F48" s="38"/>
    </row>
    <row r="49" spans="1:6" s="6" customFormat="1" ht="11.25" customHeight="1">
      <c r="A49" s="2"/>
      <c r="B49" s="2"/>
      <c r="C49" s="25"/>
      <c r="D49" s="24"/>
      <c r="F49" s="38"/>
    </row>
    <row r="50" spans="1:6" s="6" customFormat="1" ht="11.25" customHeight="1">
      <c r="A50" s="2"/>
      <c r="B50" s="2"/>
      <c r="C50" s="25"/>
      <c r="D50" s="24"/>
      <c r="F50" s="38"/>
    </row>
    <row r="51" spans="1:6" s="6" customFormat="1" ht="11.25" customHeight="1">
      <c r="A51" s="2"/>
      <c r="B51" s="2"/>
      <c r="C51" s="25"/>
      <c r="D51" s="24"/>
      <c r="F51" s="38"/>
    </row>
    <row r="52" spans="1:6" s="6" customFormat="1" ht="11.25" customHeight="1">
      <c r="A52" s="2"/>
      <c r="B52" s="2"/>
      <c r="C52" s="25"/>
      <c r="D52" s="24"/>
      <c r="F52" s="38"/>
    </row>
    <row r="53" spans="1:6" s="6" customFormat="1" ht="11.25" customHeight="1">
      <c r="A53" s="2"/>
      <c r="B53" s="2"/>
      <c r="C53" s="25"/>
      <c r="D53" s="24"/>
      <c r="F53" s="38"/>
    </row>
    <row r="54" spans="1:6" s="6" customFormat="1" ht="11.25" customHeight="1">
      <c r="A54" s="2"/>
      <c r="B54" s="2"/>
      <c r="C54" s="25"/>
      <c r="D54" s="24"/>
      <c r="F54" s="38"/>
    </row>
    <row r="55" spans="1:6" s="6" customFormat="1" ht="11.25" customHeight="1">
      <c r="A55" s="2"/>
      <c r="B55" s="2"/>
      <c r="C55" s="25"/>
      <c r="D55" s="24"/>
      <c r="F55" s="38"/>
    </row>
    <row r="56" spans="1:6" s="6" customFormat="1" ht="11.25" customHeight="1">
      <c r="A56" s="2"/>
      <c r="B56" s="2"/>
      <c r="C56" s="25"/>
      <c r="D56" s="24"/>
      <c r="F56" s="38"/>
    </row>
    <row r="57" spans="1:6" s="6" customFormat="1" ht="11.25" customHeight="1">
      <c r="A57" s="2"/>
      <c r="B57" s="2"/>
      <c r="C57" s="25"/>
      <c r="D57" s="24"/>
      <c r="F57" s="38"/>
    </row>
    <row r="58" spans="1:6" s="6" customFormat="1" ht="11.25" customHeight="1">
      <c r="A58" s="2"/>
      <c r="B58" s="2"/>
      <c r="C58" s="25"/>
      <c r="D58" s="24"/>
      <c r="F58" s="38"/>
    </row>
    <row r="59" spans="1:6" s="6" customFormat="1" ht="23.25" customHeight="1">
      <c r="A59" s="2"/>
      <c r="B59" s="2"/>
      <c r="C59" s="2"/>
      <c r="F59" s="38"/>
    </row>
    <row r="60" spans="1:6" s="6" customFormat="1" ht="9.9499999999999993" customHeight="1">
      <c r="A60" s="2"/>
      <c r="B60" s="2"/>
      <c r="C60" s="2"/>
      <c r="F60" s="38"/>
    </row>
    <row r="61" spans="1:6" s="6" customFormat="1" ht="12.75" customHeight="1">
      <c r="A61" s="25"/>
      <c r="B61" s="25"/>
      <c r="C61" s="27"/>
      <c r="F61" s="38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2016-04-14T09:00:16Z</cp:lastPrinted>
  <dcterms:created xsi:type="dcterms:W3CDTF">1999-06-18T11:49:53Z</dcterms:created>
  <dcterms:modified xsi:type="dcterms:W3CDTF">2016-07-11T10:52:03Z</dcterms:modified>
</cp:coreProperties>
</file>