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fileSharing readOnlyRecommended="1"/>
  <workbookPr defaultThemeVersion="124226"/>
  <bookViews>
    <workbookView xWindow="0" yWindow="225" windowWidth="11805" windowHeight="6285" firstSheet="1" activeTab="1"/>
  </bookViews>
  <sheets>
    <sheet name="Лист17" sheetId="1" r:id="rId1"/>
    <sheet name="Лист1" sheetId="3" r:id="rId2"/>
    <sheet name="Лист2" sheetId="4" r:id="rId3"/>
    <sheet name="Лист 3" sheetId="9" r:id="rId4"/>
  </sheets>
  <definedNames>
    <definedName name="_xlnm.Print_Area" localSheetId="3">'Лист 3'!$A$1:$F$39</definedName>
    <definedName name="_xlnm.Print_Area" localSheetId="1">Лист1!$A$1:$F$69</definedName>
  </definedNames>
  <calcPr calcId="125725" calcOnSave="0"/>
</workbook>
</file>

<file path=xl/calcChain.xml><?xml version="1.0" encoding="utf-8"?>
<calcChain xmlns="http://schemas.openxmlformats.org/spreadsheetml/2006/main">
  <c r="E25" i="3"/>
  <c r="D25"/>
  <c r="F52"/>
  <c r="F53"/>
  <c r="E213" i="4"/>
  <c r="E214"/>
  <c r="D214"/>
  <c r="F218"/>
  <c r="E217"/>
  <c r="E216" s="1"/>
  <c r="E215" s="1"/>
  <c r="D216"/>
  <c r="D215" s="1"/>
  <c r="D217"/>
  <c r="F217" s="1"/>
  <c r="F216" s="1"/>
  <c r="F215" s="1"/>
  <c r="F47" i="3"/>
  <c r="E47"/>
  <c r="D47"/>
  <c r="E28" i="9"/>
  <c r="D28"/>
  <c r="E27"/>
  <c r="D27"/>
  <c r="E26"/>
  <c r="D26"/>
  <c r="E24"/>
  <c r="D24"/>
  <c r="E23"/>
  <c r="D23"/>
  <c r="E22"/>
  <c r="D22"/>
  <c r="E21"/>
  <c r="E20" s="1"/>
  <c r="E11" s="1"/>
  <c r="D20"/>
  <c r="D18"/>
  <c r="D17" s="1"/>
  <c r="D13" s="1"/>
  <c r="D12" s="1"/>
  <c r="E15"/>
  <c r="D15"/>
  <c r="E14"/>
  <c r="D14"/>
  <c r="E13"/>
  <c r="E12"/>
  <c r="E151" i="4"/>
  <c r="F258"/>
  <c r="E257"/>
  <c r="E256" s="1"/>
  <c r="D257"/>
  <c r="E255"/>
  <c r="D255"/>
  <c r="D64" i="3"/>
  <c r="F68"/>
  <c r="E67"/>
  <c r="D67"/>
  <c r="E285" i="4"/>
  <c r="F285" s="1"/>
  <c r="D285"/>
  <c r="E125"/>
  <c r="E124" s="1"/>
  <c r="E123" s="1"/>
  <c r="D125"/>
  <c r="D124" s="1"/>
  <c r="D123" s="1"/>
  <c r="F222"/>
  <c r="E221"/>
  <c r="E220" s="1"/>
  <c r="D221"/>
  <c r="D220" s="1"/>
  <c r="D219" s="1"/>
  <c r="F37"/>
  <c r="E36"/>
  <c r="D36"/>
  <c r="E182"/>
  <c r="E181" s="1"/>
  <c r="D182"/>
  <c r="D181" s="1"/>
  <c r="E244"/>
  <c r="E243" s="1"/>
  <c r="E242" s="1"/>
  <c r="D244"/>
  <c r="D243" s="1"/>
  <c r="D242" s="1"/>
  <c r="D241" s="1"/>
  <c r="F183"/>
  <c r="F245"/>
  <c r="E138"/>
  <c r="E137" s="1"/>
  <c r="E171"/>
  <c r="E170" s="1"/>
  <c r="E169" s="1"/>
  <c r="F171"/>
  <c r="F170" s="1"/>
  <c r="F169" s="1"/>
  <c r="D171"/>
  <c r="D170" s="1"/>
  <c r="D169" s="1"/>
  <c r="E98"/>
  <c r="E97" s="1"/>
  <c r="E96" s="1"/>
  <c r="F98"/>
  <c r="F97" s="1"/>
  <c r="F96" s="1"/>
  <c r="D98"/>
  <c r="D97" s="1"/>
  <c r="D96" s="1"/>
  <c r="E94"/>
  <c r="E93" s="1"/>
  <c r="E92" s="1"/>
  <c r="F94"/>
  <c r="F93" s="1"/>
  <c r="F92" s="1"/>
  <c r="D94"/>
  <c r="D93" s="1"/>
  <c r="D92" s="1"/>
  <c r="F61" i="3"/>
  <c r="E60"/>
  <c r="E59" s="1"/>
  <c r="D60"/>
  <c r="D59" s="1"/>
  <c r="E219" i="4" l="1"/>
  <c r="D213"/>
  <c r="D212" s="1"/>
  <c r="F122"/>
  <c r="F255"/>
  <c r="F257"/>
  <c r="D256"/>
  <c r="F256" s="1"/>
  <c r="D11" i="9"/>
  <c r="F11" s="1"/>
  <c r="F67" i="3"/>
  <c r="F221" i="4"/>
  <c r="F220"/>
  <c r="F36"/>
  <c r="F182"/>
  <c r="F181"/>
  <c r="F242"/>
  <c r="E241"/>
  <c r="E240" s="1"/>
  <c r="E239" s="1"/>
  <c r="E238" s="1"/>
  <c r="F243"/>
  <c r="F241"/>
  <c r="F244"/>
  <c r="D240"/>
  <c r="F60" i="3"/>
  <c r="F214" i="4" l="1"/>
  <c r="F219"/>
  <c r="F240"/>
  <c r="D239"/>
  <c r="E212" l="1"/>
  <c r="F212" s="1"/>
  <c r="F213"/>
  <c r="F239"/>
  <c r="D238"/>
  <c r="F238" s="1"/>
  <c r="F50" i="3"/>
  <c r="E49"/>
  <c r="E48" s="1"/>
  <c r="D49"/>
  <c r="D48" s="1"/>
  <c r="F28"/>
  <c r="E27"/>
  <c r="E26" s="1"/>
  <c r="D27"/>
  <c r="D26" s="1"/>
  <c r="E284" i="4"/>
  <c r="E283" s="1"/>
  <c r="D284"/>
  <c r="D283" s="1"/>
  <c r="D282" s="1"/>
  <c r="D281" s="1"/>
  <c r="D280" s="1"/>
  <c r="F63" i="3"/>
  <c r="F55"/>
  <c r="F66"/>
  <c r="F286" i="4"/>
  <c r="D65" i="3"/>
  <c r="E20"/>
  <c r="F56"/>
  <c r="F48" l="1"/>
  <c r="F49"/>
  <c r="F26"/>
  <c r="F27"/>
  <c r="F284" i="4"/>
  <c r="E282"/>
  <c r="F282" s="1"/>
  <c r="F283"/>
  <c r="E281"/>
  <c r="F281" s="1"/>
  <c r="E280" l="1"/>
  <c r="F280" s="1"/>
  <c r="E65" i="3"/>
  <c r="E64" s="1"/>
  <c r="D45"/>
  <c r="D44" s="1"/>
  <c r="D43" s="1"/>
  <c r="F279" i="4"/>
  <c r="F22"/>
  <c r="F40"/>
  <c r="F67"/>
  <c r="F75"/>
  <c r="F87"/>
  <c r="F91"/>
  <c r="F105"/>
  <c r="F111"/>
  <c r="F135"/>
  <c r="F157"/>
  <c r="F19"/>
  <c r="F21"/>
  <c r="F23"/>
  <c r="F31"/>
  <c r="F41"/>
  <c r="F43"/>
  <c r="F45"/>
  <c r="F47"/>
  <c r="F55"/>
  <c r="F61"/>
  <c r="F74"/>
  <c r="F82"/>
  <c r="F112"/>
  <c r="F114"/>
  <c r="F116"/>
  <c r="F118"/>
  <c r="F120"/>
  <c r="F126"/>
  <c r="F136"/>
  <c r="F142"/>
  <c r="F144"/>
  <c r="F152"/>
  <c r="F158"/>
  <c r="F160"/>
  <c r="F162"/>
  <c r="F164"/>
  <c r="F166"/>
  <c r="F180"/>
  <c r="F187"/>
  <c r="F189"/>
  <c r="F191"/>
  <c r="F193"/>
  <c r="F199"/>
  <c r="F207"/>
  <c r="F211"/>
  <c r="F229"/>
  <c r="F233"/>
  <c r="F237"/>
  <c r="F254"/>
  <c r="F266"/>
  <c r="E15"/>
  <c r="E14" s="1"/>
  <c r="E13" s="1"/>
  <c r="E18"/>
  <c r="E17" s="1"/>
  <c r="E16" s="1"/>
  <c r="E39"/>
  <c r="E38" s="1"/>
  <c r="E52"/>
  <c r="E51" s="1"/>
  <c r="E50" s="1"/>
  <c r="E49" s="1"/>
  <c r="E48" s="1"/>
  <c r="E54"/>
  <c r="E53" s="1"/>
  <c r="E60"/>
  <c r="E59" s="1"/>
  <c r="E58" s="1"/>
  <c r="E57" s="1"/>
  <c r="E56" s="1"/>
  <c r="E66"/>
  <c r="E65" s="1"/>
  <c r="E64" s="1"/>
  <c r="E63" s="1"/>
  <c r="E62" s="1"/>
  <c r="E86"/>
  <c r="E85" s="1"/>
  <c r="E84" s="1"/>
  <c r="E90"/>
  <c r="E89" s="1"/>
  <c r="E88" s="1"/>
  <c r="E104"/>
  <c r="E103" s="1"/>
  <c r="E102" s="1"/>
  <c r="E108"/>
  <c r="E107" s="1"/>
  <c r="E106" s="1"/>
  <c r="E110"/>
  <c r="E109" s="1"/>
  <c r="E134"/>
  <c r="E133" s="1"/>
  <c r="E150"/>
  <c r="E149" s="1"/>
  <c r="E179"/>
  <c r="E178" s="1"/>
  <c r="E177" s="1"/>
  <c r="E198"/>
  <c r="E197" s="1"/>
  <c r="E196" s="1"/>
  <c r="E195" s="1"/>
  <c r="E206"/>
  <c r="E205" s="1"/>
  <c r="E204" s="1"/>
  <c r="E210"/>
  <c r="E209" s="1"/>
  <c r="E208" s="1"/>
  <c r="E253"/>
  <c r="E252" s="1"/>
  <c r="E251" s="1"/>
  <c r="E250" s="1"/>
  <c r="E265"/>
  <c r="E264" s="1"/>
  <c r="E263" s="1"/>
  <c r="E262" s="1"/>
  <c r="E261" s="1"/>
  <c r="E260" s="1"/>
  <c r="E259" s="1"/>
  <c r="D18"/>
  <c r="D17" s="1"/>
  <c r="D39"/>
  <c r="D38" s="1"/>
  <c r="D35" s="1"/>
  <c r="D54"/>
  <c r="D53" s="1"/>
  <c r="D60"/>
  <c r="D59" s="1"/>
  <c r="D58" s="1"/>
  <c r="D57" s="1"/>
  <c r="D56" s="1"/>
  <c r="D66"/>
  <c r="D65" s="1"/>
  <c r="D64" s="1"/>
  <c r="D63" s="1"/>
  <c r="D86"/>
  <c r="D90"/>
  <c r="D89" s="1"/>
  <c r="D104"/>
  <c r="D110"/>
  <c r="D109" s="1"/>
  <c r="D134"/>
  <c r="D138"/>
  <c r="D137" s="1"/>
  <c r="D151"/>
  <c r="D150" s="1"/>
  <c r="D198"/>
  <c r="D197" s="1"/>
  <c r="D196" s="1"/>
  <c r="D206"/>
  <c r="D205" s="1"/>
  <c r="D210"/>
  <c r="D209" s="1"/>
  <c r="D253"/>
  <c r="D265"/>
  <c r="D278"/>
  <c r="E12" l="1"/>
  <c r="E10" s="1"/>
  <c r="E83"/>
  <c r="E248"/>
  <c r="E249"/>
  <c r="E247" s="1"/>
  <c r="E148"/>
  <c r="F56"/>
  <c r="F65" i="3"/>
  <c r="F196" i="4"/>
  <c r="E101"/>
  <c r="E100" s="1"/>
  <c r="F64"/>
  <c r="F60"/>
  <c r="F66"/>
  <c r="F58"/>
  <c r="F54"/>
  <c r="F18"/>
  <c r="F138"/>
  <c r="F124"/>
  <c r="F89"/>
  <c r="D88"/>
  <c r="F125"/>
  <c r="F134"/>
  <c r="F151"/>
  <c r="F198"/>
  <c r="F206"/>
  <c r="F210"/>
  <c r="F205"/>
  <c r="F150"/>
  <c r="F59"/>
  <c r="F53"/>
  <c r="F110"/>
  <c r="F209"/>
  <c r="D208"/>
  <c r="D277"/>
  <c r="F104"/>
  <c r="D103"/>
  <c r="F86"/>
  <c r="D85"/>
  <c r="F39"/>
  <c r="E132"/>
  <c r="E131" s="1"/>
  <c r="E129" s="1"/>
  <c r="E128" s="1"/>
  <c r="E127" s="1"/>
  <c r="F197"/>
  <c r="F65"/>
  <c r="F57"/>
  <c r="D252"/>
  <c r="F252" s="1"/>
  <c r="F253"/>
  <c r="D149"/>
  <c r="F137"/>
  <c r="D133"/>
  <c r="F133" s="1"/>
  <c r="F17"/>
  <c r="F90"/>
  <c r="D264"/>
  <c r="F264" s="1"/>
  <c r="F265"/>
  <c r="F63"/>
  <c r="D62"/>
  <c r="F62" s="1"/>
  <c r="E203"/>
  <c r="E202" s="1"/>
  <c r="F149" l="1"/>
  <c r="F64" i="3"/>
  <c r="E130" i="4"/>
  <c r="F38"/>
  <c r="E11"/>
  <c r="F35"/>
  <c r="D84"/>
  <c r="F84" s="1"/>
  <c r="F85"/>
  <c r="D102"/>
  <c r="F103"/>
  <c r="D251"/>
  <c r="D250" s="1"/>
  <c r="D16"/>
  <c r="D12" s="1"/>
  <c r="D132"/>
  <c r="F132" s="1"/>
  <c r="D276"/>
  <c r="F16" l="1"/>
  <c r="F12" s="1"/>
  <c r="D249"/>
  <c r="D247" s="1"/>
  <c r="F251"/>
  <c r="F102"/>
  <c r="D275"/>
  <c r="D273" l="1"/>
  <c r="F274"/>
  <c r="F249"/>
  <c r="F250"/>
  <c r="D195" l="1"/>
  <c r="F195" s="1"/>
  <c r="E38" i="3"/>
  <c r="D52"/>
  <c r="E52" l="1"/>
  <c r="E51" s="1"/>
  <c r="F42"/>
  <c r="E45" l="1"/>
  <c r="E186" i="4"/>
  <c r="E185" s="1"/>
  <c r="E273"/>
  <c r="E272" s="1"/>
  <c r="E278"/>
  <c r="E156"/>
  <c r="E155" s="1"/>
  <c r="E154" s="1"/>
  <c r="E153" s="1"/>
  <c r="E147" s="1"/>
  <c r="E146" s="1"/>
  <c r="E145" s="1"/>
  <c r="E184" l="1"/>
  <c r="E176" s="1"/>
  <c r="E271"/>
  <c r="E270" s="1"/>
  <c r="E269" s="1"/>
  <c r="E277"/>
  <c r="F278"/>
  <c r="E44" i="3"/>
  <c r="E43" s="1"/>
  <c r="E175" i="4" l="1"/>
  <c r="E174"/>
  <c r="E173" s="1"/>
  <c r="E276"/>
  <c r="F277"/>
  <c r="D108"/>
  <c r="E81"/>
  <c r="E80" s="1"/>
  <c r="E79" s="1"/>
  <c r="E78" s="1"/>
  <c r="E77" s="1"/>
  <c r="E275" l="1"/>
  <c r="F276"/>
  <c r="D107"/>
  <c r="D106" s="1"/>
  <c r="D101" s="1"/>
  <c r="F108"/>
  <c r="E73"/>
  <c r="E72" s="1"/>
  <c r="E71" s="1"/>
  <c r="E70" s="1"/>
  <c r="F106" l="1"/>
  <c r="E268"/>
  <c r="E267" s="1"/>
  <c r="F275"/>
  <c r="D100" l="1"/>
  <c r="F101"/>
  <c r="D204"/>
  <c r="D203" s="1"/>
  <c r="F100" l="1"/>
  <c r="F204"/>
  <c r="D202"/>
  <c r="D201" s="1"/>
  <c r="E69"/>
  <c r="E68" s="1"/>
  <c r="E8" s="1"/>
  <c r="F88"/>
  <c r="F203" l="1"/>
  <c r="E29"/>
  <c r="E27" s="1"/>
  <c r="F273"/>
  <c r="D186"/>
  <c r="F186" s="1"/>
  <c r="D156"/>
  <c r="D140"/>
  <c r="F140" s="1"/>
  <c r="D52"/>
  <c r="D51" s="1"/>
  <c r="E36" i="3"/>
  <c r="E35" s="1"/>
  <c r="D50" i="4" l="1"/>
  <c r="F51"/>
  <c r="D155"/>
  <c r="D154" s="1"/>
  <c r="F156"/>
  <c r="D139"/>
  <c r="D185"/>
  <c r="F185" s="1"/>
  <c r="D272"/>
  <c r="F272" s="1"/>
  <c r="D49" l="1"/>
  <c r="F50"/>
  <c r="D153"/>
  <c r="F154"/>
  <c r="D271"/>
  <c r="D73"/>
  <c r="F73" s="1"/>
  <c r="E236"/>
  <c r="D184"/>
  <c r="F184" s="1"/>
  <c r="D236"/>
  <c r="F153" l="1"/>
  <c r="D147"/>
  <c r="D146" s="1"/>
  <c r="D145" s="1"/>
  <c r="F49"/>
  <c r="D10"/>
  <c r="D48"/>
  <c r="F236"/>
  <c r="D270"/>
  <c r="F271"/>
  <c r="E235"/>
  <c r="E232"/>
  <c r="E228"/>
  <c r="D179"/>
  <c r="F179" s="1"/>
  <c r="D235"/>
  <c r="D234" s="1"/>
  <c r="D72"/>
  <c r="F72" s="1"/>
  <c r="D228"/>
  <c r="D81"/>
  <c r="F81" s="1"/>
  <c r="D232"/>
  <c r="F270" l="1"/>
  <c r="D269"/>
  <c r="F235"/>
  <c r="F269"/>
  <c r="F232"/>
  <c r="F228"/>
  <c r="D268"/>
  <c r="E234"/>
  <c r="E231"/>
  <c r="E230" s="1"/>
  <c r="E227"/>
  <c r="D178"/>
  <c r="D231"/>
  <c r="D80"/>
  <c r="F80" s="1"/>
  <c r="D263"/>
  <c r="F263" s="1"/>
  <c r="D227"/>
  <c r="D71"/>
  <c r="D70" s="1"/>
  <c r="F24" i="3"/>
  <c r="F25"/>
  <c r="D54"/>
  <c r="D51" l="1"/>
  <c r="F54"/>
  <c r="F71" i="4"/>
  <c r="D69"/>
  <c r="F227"/>
  <c r="F178"/>
  <c r="D177"/>
  <c r="D176" s="1"/>
  <c r="D175" s="1"/>
  <c r="F231"/>
  <c r="F234"/>
  <c r="F268"/>
  <c r="D267"/>
  <c r="E226"/>
  <c r="E225" s="1"/>
  <c r="E224" s="1"/>
  <c r="E223" s="1"/>
  <c r="D83"/>
  <c r="F83" s="1"/>
  <c r="D226"/>
  <c r="D262"/>
  <c r="F262" s="1"/>
  <c r="D79"/>
  <c r="F79" s="1"/>
  <c r="D148"/>
  <c r="D230"/>
  <c r="F230" s="1"/>
  <c r="F51" i="3"/>
  <c r="D174" i="4" l="1"/>
  <c r="D225"/>
  <c r="F267"/>
  <c r="F148"/>
  <c r="F70"/>
  <c r="F226"/>
  <c r="F176"/>
  <c r="F177"/>
  <c r="E201"/>
  <c r="E200" s="1"/>
  <c r="F69"/>
  <c r="D78"/>
  <c r="D77" s="1"/>
  <c r="D68" s="1"/>
  <c r="D261"/>
  <c r="F261" s="1"/>
  <c r="D131"/>
  <c r="D29"/>
  <c r="F29" s="1"/>
  <c r="E33"/>
  <c r="D33"/>
  <c r="D8" l="1"/>
  <c r="F68"/>
  <c r="D130"/>
  <c r="F131"/>
  <c r="F202"/>
  <c r="F201"/>
  <c r="F33"/>
  <c r="D224"/>
  <c r="D223" s="1"/>
  <c r="D200" s="1"/>
  <c r="F225"/>
  <c r="F78"/>
  <c r="F174"/>
  <c r="F146"/>
  <c r="E246"/>
  <c r="E7" s="1"/>
  <c r="E76"/>
  <c r="F175"/>
  <c r="D248"/>
  <c r="D260"/>
  <c r="D76"/>
  <c r="D129"/>
  <c r="F147"/>
  <c r="D27"/>
  <c r="F27" s="1"/>
  <c r="E5" l="1"/>
  <c r="F130"/>
  <c r="D128"/>
  <c r="D127" s="1"/>
  <c r="F260"/>
  <c r="D259"/>
  <c r="F76"/>
  <c r="F223"/>
  <c r="F224"/>
  <c r="F259"/>
  <c r="E28"/>
  <c r="D28"/>
  <c r="E19" i="3"/>
  <c r="D20"/>
  <c r="F247" i="4" l="1"/>
  <c r="F200"/>
  <c r="D173"/>
  <c r="D246"/>
  <c r="F145"/>
  <c r="D7" l="1"/>
  <c r="D5"/>
  <c r="F168"/>
  <c r="F246"/>
  <c r="E62" i="3"/>
  <c r="E58" s="1"/>
  <c r="E57" s="1"/>
  <c r="D62"/>
  <c r="E41"/>
  <c r="D41"/>
  <c r="D40" s="1"/>
  <c r="D38"/>
  <c r="D36"/>
  <c r="E30"/>
  <c r="E29" s="1"/>
  <c r="D30"/>
  <c r="D19"/>
  <c r="D58" l="1"/>
  <c r="D57" s="1"/>
  <c r="F62"/>
  <c r="F41"/>
  <c r="D26" i="4"/>
  <c r="E40" i="3"/>
  <c r="F40" s="1"/>
  <c r="D35"/>
  <c r="D29" s="1"/>
  <c r="D18" s="1"/>
  <c r="F19"/>
  <c r="F20"/>
  <c r="F21"/>
  <c r="F30"/>
  <c r="F31"/>
  <c r="F36"/>
  <c r="F37"/>
  <c r="F38"/>
  <c r="F39"/>
  <c r="D16" l="1"/>
  <c r="E18"/>
  <c r="E16" s="1"/>
  <c r="F59"/>
  <c r="D25" i="4"/>
  <c r="E26"/>
  <c r="F35" i="3"/>
  <c r="F29"/>
  <c r="F18" l="1"/>
  <c r="F58"/>
  <c r="F57" s="1"/>
  <c r="D24" i="4"/>
  <c r="E25"/>
  <c r="F25" s="1"/>
  <c r="D15"/>
  <c r="F15" s="1"/>
  <c r="E24" l="1"/>
  <c r="D14"/>
  <c r="F14" s="1"/>
  <c r="F16" i="3" l="1"/>
  <c r="D13" i="4"/>
  <c r="F13" s="1"/>
  <c r="F9" l="1"/>
  <c r="D11"/>
  <c r="F11" s="1"/>
  <c r="F128"/>
  <c r="F8" l="1"/>
  <c r="F7" l="1"/>
  <c r="F127"/>
  <c r="F5" s="1"/>
</calcChain>
</file>

<file path=xl/sharedStrings.xml><?xml version="1.0" encoding="utf-8"?>
<sst xmlns="http://schemas.openxmlformats.org/spreadsheetml/2006/main" count="849" uniqueCount="614">
  <si>
    <t>383</t>
  </si>
  <si>
    <t>4</t>
  </si>
  <si>
    <t>назначения</t>
  </si>
  <si>
    <t>КОДЫ</t>
  </si>
  <si>
    <t xml:space="preserve"> Наименование показателя</t>
  </si>
  <si>
    <t>в том числе:</t>
  </si>
  <si>
    <t>финансирования</t>
  </si>
  <si>
    <t>Код</t>
  </si>
  <si>
    <t>стро-</t>
  </si>
  <si>
    <t>ки</t>
  </si>
  <si>
    <t>500</t>
  </si>
  <si>
    <t>520</t>
  </si>
  <si>
    <t>х</t>
  </si>
  <si>
    <t>Результат исполнения бюджета (дефицит / профицит)</t>
  </si>
  <si>
    <t>0503117</t>
  </si>
  <si>
    <t xml:space="preserve">Неисполненные </t>
  </si>
  <si>
    <t>Исполнено</t>
  </si>
  <si>
    <t xml:space="preserve"> 2. Расходы бюджета</t>
  </si>
  <si>
    <t>5</t>
  </si>
  <si>
    <t>6</t>
  </si>
  <si>
    <t>1. Доходы бюджета</t>
  </si>
  <si>
    <t>Х</t>
  </si>
  <si>
    <t xml:space="preserve">Утвержденные </t>
  </si>
  <si>
    <t>бюджетные</t>
  </si>
  <si>
    <t>Утвержденные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</si>
  <si>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</si>
  <si>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</si>
  <si>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</si>
  <si>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</si>
  <si>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 xml:space="preserve">Код дохода </t>
  </si>
  <si>
    <t>Наименование</t>
  </si>
  <si>
    <t>Доходы бюджета –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</si>
  <si>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</si>
  <si>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</si>
  <si>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</si>
  <si>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ИМУЩЕСТВО</t>
  </si>
  <si>
    <t>Налог на имущество физических лиц</t>
  </si>
  <si>
    <t>Земельный налог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</si>
  <si>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</si>
  <si>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</si>
  <si>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</si>
  <si>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</si>
  <si>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</si>
  <si>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</si>
  <si>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субъектов Российской Федерации и муниципальных образований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</si>
  <si>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</si>
  <si>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</si>
  <si>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Иные межбюджетные трансферты</t>
  </si>
  <si>
    <t>Прочие межбюджетные трансферты, передаваемые бюджетам</t>
  </si>
  <si>
    <t>ДОХОДЫ ОТ ИСПОЛЬЗОВАНИЯ ИМУЩЕСТВА, НАХОДЯЩЕГОСЯ В ГОСУДАРСТВЕННОЙ И МУНИЦИПАЛЬНОЙ СОБСТВЕННОСТИ</t>
  </si>
  <si>
    <t>Увеличение остатков средств бюджетов</t>
  </si>
  <si>
    <t>Увеличение прочих остатков средств бюджетов</t>
  </si>
  <si>
    <t>Уменьшение остатков средств бюджетов</t>
  </si>
  <si>
    <t>Уменьшение прочих остатков средств бюджетов</t>
  </si>
  <si>
    <t>000 01 05 00 00 00 0000 000</t>
  </si>
  <si>
    <t>000 01 05 00 00 00 0000 500</t>
  </si>
  <si>
    <t>000 01 05 02 00 00 0000 500</t>
  </si>
  <si>
    <t>000 01 05 02 01 00 0000 510</t>
  </si>
  <si>
    <t>000 01 05 02 01 10 0000 510</t>
  </si>
  <si>
    <t>000 01 05 00 00 00 0000 600</t>
  </si>
  <si>
    <t>000 01 05 02 00 00 0000 600</t>
  </si>
  <si>
    <t>000 01 05 02 01 00 0000 610</t>
  </si>
  <si>
    <t>000 01 05 02 01 10 0000 610</t>
  </si>
  <si>
    <t>000 01 00 00 00 00 0000 000</t>
  </si>
  <si>
    <t>-</t>
  </si>
  <si>
    <t>Наименование показателя</t>
  </si>
  <si>
    <t>Код строки</t>
  </si>
  <si>
    <t>Код расхода по бюджетной классификации</t>
  </si>
  <si>
    <t>Утвержденные бюджетные назначения</t>
  </si>
  <si>
    <t>Неисполненные назначения</t>
  </si>
  <si>
    <t>Расходы бюджета – всего</t>
  </si>
  <si>
    <t>Общегосударственные вопросы</t>
  </si>
  <si>
    <t>Расходы</t>
  </si>
  <si>
    <t>Начисления на выплаты по оплате труда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</si>
  <si>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</si>
  <si>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Оплата работ, услуг</t>
  </si>
  <si>
    <t>Услуги связи</t>
  </si>
  <si>
    <t>Работы, услуги по содержанию имущества</t>
  </si>
  <si>
    <t>Прочие работы, услуги</t>
  </si>
  <si>
    <t>Прочие расходы</t>
  </si>
  <si>
    <t>Поступление нефинансовых активов</t>
  </si>
  <si>
    <t>Увеличение стоимости материальных запасов</t>
  </si>
  <si>
    <t>Межбюджетные трансферты</t>
  </si>
  <si>
    <t>Безвозмездные перечисления бюджетам</t>
  </si>
  <si>
    <t>Резервные фонды</t>
  </si>
  <si>
    <t>Другие 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</si>
  <si>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</si>
  <si>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</si>
  <si>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</si>
  <si>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Жилищно-коммунальное хозяйство</t>
  </si>
  <si>
    <t>Благоустройство</t>
  </si>
  <si>
    <t>Культура, кинематография</t>
  </si>
  <si>
    <t>Культура</t>
  </si>
  <si>
    <t>Физическая культура и спорт</t>
  </si>
  <si>
    <t>Массовый спорт</t>
  </si>
  <si>
    <t>04227172</t>
  </si>
  <si>
    <t>951</t>
  </si>
  <si>
    <t xml:space="preserve"> </t>
  </si>
  <si>
    <t>3. Источники финансирования дефицита бюджета</t>
  </si>
  <si>
    <t>Закупка товаров, работ и услуг для государственных (муниципальных) нужд</t>
  </si>
  <si>
    <t>Иные закупки товаров, работ и услуг для государственных (муниципальных) нужд</t>
  </si>
  <si>
    <t>Иные бюджетные ассигнования</t>
  </si>
  <si>
    <t>Уплата налогов, сборов и иных платежей</t>
  </si>
  <si>
    <t>Резервные средства</t>
  </si>
  <si>
    <t>Расходы на выплаты персоналу государственных (муниципальных) органов</t>
  </si>
  <si>
    <t>Обеспечение проведения выборов и референдумов</t>
  </si>
  <si>
    <t>Национальная экономика</t>
  </si>
  <si>
    <t>Дорожное хозяйство (дорожные фонды)</t>
  </si>
  <si>
    <t>Социальная политика</t>
  </si>
  <si>
    <t>Социальное обеспечение и иные выплаты населению</t>
  </si>
  <si>
    <t>010</t>
  </si>
  <si>
    <t>ШТРАФЫ, САКЦИИ, ВОЗМЕЩЕНИЕ УЩЕРБА</t>
  </si>
  <si>
    <t>Прочие поступления от денежных взысканий (штрафов) и иных сумм в возмещение ущерба</t>
  </si>
  <si>
    <t>Единый сельскохозяйственный налог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</si>
  <si>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</si>
  <si>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Субсидии бюджетным учреждениям</t>
  </si>
  <si>
    <t>951  0102  8810011  122  213</t>
  </si>
  <si>
    <t>Муниципальная программа Пролетарского сельского поселения  «Управление муниципальными финансами»</t>
  </si>
  <si>
    <t>Подпрограмма« Нормативно-методическое обеспечение и организация бюджетного процесса»</t>
  </si>
  <si>
    <t>951  0104  0120011  000  000</t>
  </si>
  <si>
    <t>951  0104  0120011  100  000</t>
  </si>
  <si>
    <t>Расходы на выплаты персоналу в целях обеспечения
выполнения функций государственными (муниципальными) органами, казенными учреждениями, органами управления
государственными внебюджетными фондами</t>
  </si>
  <si>
    <t>951  0104  0120011  120  000</t>
  </si>
  <si>
    <t>951  0104  0120011  122  213</t>
  </si>
  <si>
    <t>951  0104  0120019  000  000</t>
  </si>
  <si>
    <t>951  0104  0120019  200  000</t>
  </si>
  <si>
    <t>Закупка товаров, работ, услуг в сфере информационно-куммуникуционных технологий</t>
  </si>
  <si>
    <t>951  0104  0120019  242  000</t>
  </si>
  <si>
    <t>951  0104  0120019  242  200</t>
  </si>
  <si>
    <t>951  0104  0120019  242  220</t>
  </si>
  <si>
    <t>951  0104  0120019  242  221</t>
  </si>
  <si>
    <t>951  0104  0120019  242  225</t>
  </si>
  <si>
    <t xml:space="preserve">Прочая закупка товаров, работ и услуг для обеспечения государственных (муниципальных) нужд
</t>
  </si>
  <si>
    <t>951  0104  0120019  242  226</t>
  </si>
  <si>
    <t>951  0104  0120019  242  300</t>
  </si>
  <si>
    <t>951  0104  0120019  242  340</t>
  </si>
  <si>
    <t>Перечисления другим бюджетам Бюджетной
системы Российской Федерации</t>
  </si>
  <si>
    <t>951  0104  0120019  240  000</t>
  </si>
  <si>
    <t>Непрограммные расходы органов местного самоуправления</t>
  </si>
  <si>
    <t>Непрограммные расходы</t>
  </si>
  <si>
    <t>Финансовое обеспечение непредвиденных расходов</t>
  </si>
  <si>
    <t>Муниципальная программа  Пролетарского сельского поселения «Муниципальная политика»</t>
  </si>
  <si>
    <t>951  0113  0200000  000  000</t>
  </si>
  <si>
    <t>Подпрограмма «Обеспечение реализации муниципальной программы  Пролетарского сельского поселения «Муниципальная политика»</t>
  </si>
  <si>
    <t>Мобилизационная и вневойсковая подготовка</t>
  </si>
  <si>
    <t>951  0203  9900000  000  000</t>
  </si>
  <si>
    <t>951  0203  9995118  200  000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</si>
  <si>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 «Управление муниципальными финансами»</t>
  </si>
  <si>
    <t xml:space="preserve"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</si>
  <si>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 xml:space="preserve"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</si>
  <si>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 xml:space="preserve">Резервный фонд Администрации Пролетарского сельского поселения на финансовое обеспечение непредвиденных расходов в рамках непрограммных расходов органа местного самоуправления Пролетарского сельского поселения </t>
  </si>
  <si>
    <t>951  0203  9995118  240  000</t>
  </si>
  <si>
    <t>951  0203  9995118  244  000</t>
  </si>
  <si>
    <t>951  0203  9995118  244  300</t>
  </si>
  <si>
    <t>951  0203  9995118  244  340</t>
  </si>
  <si>
    <t>Муниципальная программа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</si>
  <si>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«Пожарная безопасность»</t>
  </si>
  <si>
    <t xml:space="preserve"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</t>
  </si>
  <si>
    <t xml:space="preserve"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</si>
  <si>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>Подпрограмма «Обеспечение безопасности на водных объектах»</t>
  </si>
  <si>
    <t>Муниципальная программа Пролетарского сельского поселения «Развитие транспортной системы»</t>
  </si>
  <si>
    <t>Подпрограмма "Развитие транспортной инфраструктуры Пролетарского сельского поселения "</t>
  </si>
  <si>
    <t>Подпрограмма «Благоустройство территории Пролетарского сельского поселения»</t>
  </si>
  <si>
    <t>Мероприятия по техническому обслуживанию линий уличного освещения  в рамках подпрограммы «Благоустройство территории 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</si>
  <si>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Мероприятия по содержанию и ремонту объектов благоустройства и мест общего пользования 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 </t>
  </si>
  <si>
    <t>Муниципальная программа Пролетарского сельского поселения «Развитие культуры»</t>
  </si>
  <si>
    <t>951  0801  0600000  000  000</t>
  </si>
  <si>
    <t xml:space="preserve">Субсидии бюджетным учреждениям на финансовое
обеспечение государственного (муниципального) задания на оказание государственных (муниципальных) услуг (выполнение работ)
</t>
  </si>
  <si>
    <t>Подпрограмма «Развитие культурно-досуговой деятельности»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</si>
  <si>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</si>
  <si>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>Муниципальная программа Пролетарского сельского поселения «Развитие физической культуры и спорта»</t>
  </si>
  <si>
    <t xml:space="preserve">Подпрограмма «Развитие спортивной   и физкультурно-оздоровительной деятельности» </t>
  </si>
  <si>
    <t xml:space="preserve">Мероприятия по развитию физической культуры и спорта в Пролетарском сельском поселении в рамках подпрограммы «Развитие спортивной   и физкультурно-оздоровительной деятельности» муниципальной программы Пролетарского сельского поселения «Развитие физической культуры и спорта» 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</si>
  <si>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</si>
  <si>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Единица измерения: руб </t>
  </si>
  <si>
    <t>000 1 00 00000 00 0000 000</t>
  </si>
  <si>
    <t>000 1 01 00000 00 0000 000</t>
  </si>
  <si>
    <t>000 1 01 02000 01 0000 110</t>
  </si>
  <si>
    <t>000 1 01 02010 01 0000 110</t>
  </si>
  <si>
    <t>000 1 01 02030 01 0000 110</t>
  </si>
  <si>
    <t>000 1 05 03000 01 0000 110</t>
  </si>
  <si>
    <t>000 1 06 00000 00 0000 000</t>
  </si>
  <si>
    <t>000 1 06 01000 00 0000 110</t>
  </si>
  <si>
    <t>000 1 06 01030 10 0000 110</t>
  </si>
  <si>
    <t>000 1 06 06000 00 0000 110</t>
  </si>
  <si>
    <t>000 1 08 00000 00 0000 000</t>
  </si>
  <si>
    <t>000 1 08 04000 01 0000 110</t>
  </si>
  <si>
    <t>000 1 08 04020 01 0000 110</t>
  </si>
  <si>
    <t>000 1 11 00000 00 0000 000</t>
  </si>
  <si>
    <t>000 1 11 05000 00 0000 120</t>
  </si>
  <si>
    <t>000 1 16 00000 00 0000 000</t>
  </si>
  <si>
    <t>000 1 16 51000 02 0000 140</t>
  </si>
  <si>
    <t>000 1 16 51040 02 0000 140</t>
  </si>
  <si>
    <t>000 1 16 90000 00 0000 140</t>
  </si>
  <si>
    <t>000 1 16 90050 10 0000 140</t>
  </si>
  <si>
    <t>000 2 00 00000 00 0000 000</t>
  </si>
  <si>
    <t>000 2 02 00000 00 0000 000</t>
  </si>
  <si>
    <t>000 2 02 03000 00 0000 151</t>
  </si>
  <si>
    <t>000 2 02 03024 00 0000 151</t>
  </si>
  <si>
    <t>000 2 02 03024 10 0000 151</t>
  </si>
  <si>
    <t>000 2 02 04000 00 0000 151</t>
  </si>
  <si>
    <t>Изменение остатков средств на счетах по учету средств бюджета</t>
  </si>
  <si>
    <t>Увеличение прочих остатков денежных средств бюджетов</t>
  </si>
  <si>
    <t>Уменьшение прочих остатков денежных средств бюджетов</t>
  </si>
  <si>
    <t xml:space="preserve"> ОТЧЕТ ОБ ИСПОЛНЕНИИ БЮДЖЕТА</t>
  </si>
  <si>
    <t xml:space="preserve"> Форма по ОКУД</t>
  </si>
  <si>
    <t xml:space="preserve"> (подпись) (расшифровка подписи)</t>
  </si>
  <si>
    <t xml:space="preserve"> Дата</t>
  </si>
  <si>
    <t xml:space="preserve"> по ОКПО</t>
  </si>
  <si>
    <t>финансового органа Администрация Пролетарского сельского поселения</t>
  </si>
  <si>
    <t xml:space="preserve"> Глава по БК</t>
  </si>
  <si>
    <t>Наименование публично-правового образования Муниципальное образование "Пролетарское сельское поселение Красносулинского района"</t>
  </si>
  <si>
    <t xml:space="preserve">Источники финансирования дефицита бюджета - всего в том числе: </t>
  </si>
  <si>
    <t>экономической службы (подпись) (расшифровка подписи)</t>
  </si>
  <si>
    <t>"________" ________________________ 20 ___ г.</t>
  </si>
  <si>
    <t xml:space="preserve">Уплата налога на имущество организаций
и земельного налога
</t>
  </si>
  <si>
    <t>Мероприятия по обеспечению доступа населения к информации о деятельности Администрации Пролетарского сельского поселения в рамках подпрограммы "Обеспечение реализации муниципальной программы Пролетарского сельского поселения "Муниципальная политика"</t>
  </si>
  <si>
    <t>Жилищное хозяйство</t>
  </si>
  <si>
    <t>Подпрограмма "Развитие жилищно-коммунального хозяйства Пролетарского сельского поселения"</t>
  </si>
  <si>
    <t>951  0113  9992020  200  000</t>
  </si>
  <si>
    <t>951  0113  9992020  240  000</t>
  </si>
  <si>
    <t>951  0113  9999999  000  000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</si>
  <si>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</si>
  <si>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</si>
  <si>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60626445</t>
  </si>
  <si>
    <t>951  0113  9999999  200 000</t>
  </si>
  <si>
    <t>951  0113  9999999  240 000</t>
  </si>
  <si>
    <t>Расходы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размещения, по иным непрограммным мероприятиям в рамках непрограммных расходов органа местного самоуправления Пролетарского сельского поселения</t>
  </si>
  <si>
    <t>951  0113  9995224  000  000</t>
  </si>
  <si>
    <t>951  0113  9995224  244  000</t>
  </si>
  <si>
    <t>951  0113  9995224  244  200</t>
  </si>
  <si>
    <t>951  0113  9995224  244  220</t>
  </si>
  <si>
    <t>951  0113  9995224  244  226</t>
  </si>
  <si>
    <t>951  0113  9999999  244  290</t>
  </si>
  <si>
    <t>951  0113  9999999  244  200</t>
  </si>
  <si>
    <t>951  0113  9999999  244  000</t>
  </si>
  <si>
    <t>951  0309  9990000  000  000</t>
  </si>
  <si>
    <t>951  0309  9997111  000  000</t>
  </si>
  <si>
    <t>951  0309  9997111  244  000</t>
  </si>
  <si>
    <t>951  0309  9997111  244  200</t>
  </si>
  <si>
    <t>951  0309  9997111  244  220</t>
  </si>
  <si>
    <t>951  0309  9997111  244  226</t>
  </si>
  <si>
    <t>Пенсионное обеспечение</t>
  </si>
  <si>
    <t>Расходы на  социальную поддержку  лиц, замещающих выборные муниципальные должности, муниципальных служащих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 Пролетарского сельского поселения "Муниципальная политика"</t>
  </si>
  <si>
    <t>Иные пенсии, социальные доплаты к пенсиям</t>
  </si>
  <si>
    <t xml:space="preserve">Реализация направления расходов в рамках непрограммных расходов органа местного самоуправления Пролетарского  сельского поселения  </t>
  </si>
  <si>
    <t>Иные межбюджетные трансферты в соответствие с распоряжение Правительства РФ от 21 июня 2014 №1109-р в рамках непрограммных расходов органа местного самоуправления Пролетарского сельского поселения</t>
  </si>
  <si>
    <t>Подпрограмма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самоуправления"</t>
  </si>
  <si>
    <t>Другие вопросы в области национальной экономики</t>
  </si>
  <si>
    <t>Определение границ населенных пунктов Пролетарского сельского поселения в рамках 
непрограммных расходов органа местного самоуправления Пролетарского сельского поселения</t>
  </si>
  <si>
    <t>Иные выплаты персоналу государственных (муниципальных) органов, за исключением фонда оплаты труда</t>
  </si>
  <si>
    <t xml:space="preserve"> по ОКТМО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</si>
  <si>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 и 228 Налогового кодекса Российской Федерации</t>
  </si>
  <si>
    <t>Подпрограмма «Нормативно-методическое обеспечение и организация бюджетного процесса»</t>
  </si>
  <si>
    <t>Расходы за счет резервного фонда Администрации Пролетарского сельского поселения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размещения, по иным непрограммным мероприятиям в рамках непрограммных расходов органа местного самоуправления Пролетарского сельского поселения</t>
  </si>
  <si>
    <t>951  0309  9999030  000  000</t>
  </si>
  <si>
    <t>951  0309  9999030  244  000</t>
  </si>
  <si>
    <t>951  0309  9999030  244  200</t>
  </si>
  <si>
    <t>951  0309  9999030  244  220</t>
  </si>
  <si>
    <t>951  0309  9999030  244  226</t>
  </si>
  <si>
    <t xml:space="preserve">Мероприятия по ремонту и содержанию автомобильных дорог общего пользования местного значения и искусственных сооружений на них  в рамках подпрограммы "Развитие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 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</si>
  <si>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</si>
  <si>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</si>
  <si>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</si>
  <si>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</si>
  <si>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000 1 06 06040 00 0000 110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</si>
  <si>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</si>
  <si>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</si>
  <si>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 xml:space="preserve">Уплата и иных платежей
</t>
  </si>
  <si>
    <t>Взносы "Ростовскому областному фонду содействия капитальному ремонту"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</si>
  <si>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>Периодичность: месячная, квартальная, годовая</t>
  </si>
  <si>
    <t xml:space="preserve"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расходам в рамках непрограммных расходов органа местного самоуправления Пролетарского сельского поселения  </t>
  </si>
  <si>
    <t>000 1 06 06030 00 0000 110</t>
  </si>
  <si>
    <t>Уплата  иных платежей</t>
  </si>
  <si>
    <t>Реализация направления расходов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</si>
  <si>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самоуправления» муниципальной программы  Пролетарского сельского поселения «Муниципальная политика» </t>
  </si>
  <si>
    <t xml:space="preserve">Взносы в Ассоциацию «Совет муниципальных образований Ростовской области» по иным непрограммным расходам в рамках непрограммных расходов органа местного самоуправления </t>
  </si>
  <si>
    <t xml:space="preserve">Расходы на осуществление первичного воинского учета  на территориях, где отсутствуют военные комиссариаты по иным непрограммным расходам в рамках непрограммных расходов органа местного самоуправления </t>
  </si>
  <si>
    <t xml:space="preserve"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</t>
  </si>
  <si>
    <t>Иные непрограммные расходы</t>
  </si>
  <si>
    <t xml:space="preserve"> Руководитель __________________ Т.И.Воеводина</t>
  </si>
  <si>
    <t>Руководитель финансово- __________________ В.В.Цыгулева</t>
  </si>
  <si>
    <t>952  0409  0417351  244  225</t>
  </si>
  <si>
    <t>953  0409  0417351  244  225</t>
  </si>
  <si>
    <t>954  0409  0417351  244  225</t>
  </si>
  <si>
    <t>955  0409  0417351  244  225</t>
  </si>
  <si>
    <t>956  0409  0417351  244  225</t>
  </si>
  <si>
    <t>957  0409  0417351  244  225</t>
  </si>
  <si>
    <t>958  0409  0417351  244  225</t>
  </si>
  <si>
    <t>Мероприятия по организации дорожного движения в рамках подпрограммы "Повышение безопасности дорожного движения на территории Пролетарского сельского поселения" муниципальной программы Пролетарского сельского поселения "Развитие транспортной системы"</t>
  </si>
  <si>
    <t xml:space="preserve">Подпрограмма "Повышение безопасности дорожного движения на территории Пролетарского сельского поселения" </t>
  </si>
  <si>
    <t xml:space="preserve">951  0100  0000000000  000 </t>
  </si>
  <si>
    <t xml:space="preserve">951  0104  0000000000 000  </t>
  </si>
  <si>
    <t xml:space="preserve">951  0104  0120000110 000  </t>
  </si>
  <si>
    <t xml:space="preserve">951  0104  0120000110 121  </t>
  </si>
  <si>
    <t xml:space="preserve">Фонд оплаты труда государственных (муниципальных) органов </t>
  </si>
  <si>
    <t xml:space="preserve">951  0104  0120000110 122  </t>
  </si>
  <si>
    <t xml:space="preserve">951  0104  0120000110 129  </t>
  </si>
  <si>
    <t xml:space="preserve">951  0104  0120000190 000  </t>
  </si>
  <si>
    <t>Администрация Пролетарского сельского поселения</t>
  </si>
  <si>
    <t xml:space="preserve">951  0000  0000000000  000 </t>
  </si>
  <si>
    <t xml:space="preserve">951  0104  0100000000  000  </t>
  </si>
  <si>
    <t xml:space="preserve">951  0104  0120000000 000  </t>
  </si>
  <si>
    <t>Расходы на выплаты по оплате труда работников органа местного самоуправления Пролетарского сельского поселения в рамках подпрограммы  "Нормативно-методическое обеспечение и организация бюджетного процесса" муниципальной программы Пролетарского сельского поселения "Управление муниципальными финансами"</t>
  </si>
  <si>
    <t>Расходы на обеспечение функций органа местного самоуправления Пролетарского сельского поселения в рамках подпрограммы  "Нормативно-методическое обеспечение и организация бюджетного процесса" муниципальной программы Пролетарского сельского поселения "Управление муниципальными финансами"</t>
  </si>
  <si>
    <t xml:space="preserve">951  0104  0120000190  244  </t>
  </si>
  <si>
    <t>Непрограммные расходы органа местного самоуправления Пролетарского сельского поселения</t>
  </si>
  <si>
    <t xml:space="preserve">951  0104  9900000000  000  </t>
  </si>
  <si>
    <t xml:space="preserve">951  0104  9990000000  000 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</si>
  <si>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</si>
  <si>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951  0104  9990072390  000  </t>
  </si>
  <si>
    <t xml:space="preserve">952  0104  9990072390  000  </t>
  </si>
  <si>
    <t xml:space="preserve">953  0104  9990072390  000  </t>
  </si>
  <si>
    <t xml:space="preserve">954  0104  9990072390  244  </t>
  </si>
  <si>
    <t xml:space="preserve">951  0107  0000000000 000  </t>
  </si>
  <si>
    <t xml:space="preserve">951  0107  9900000000  000  </t>
  </si>
  <si>
    <t xml:space="preserve">951  0107  9990000000  000  </t>
  </si>
  <si>
    <t xml:space="preserve">952  0107  9990090350  000  </t>
  </si>
  <si>
    <t>Иные закупки товаров, работ и услуг для обеспечения государственных (муниципальных) нужд</t>
  </si>
  <si>
    <t xml:space="preserve">954  0104  9990072390  240  </t>
  </si>
  <si>
    <t xml:space="preserve">952  0104  0120000190  244  </t>
  </si>
  <si>
    <t xml:space="preserve">953  0104  0120000190  244  </t>
  </si>
  <si>
    <t xml:space="preserve">954  0104  0120000190  244  </t>
  </si>
  <si>
    <t xml:space="preserve">955  0104  0120000190  244  </t>
  </si>
  <si>
    <t xml:space="preserve">956  0104  0120000190  244  </t>
  </si>
  <si>
    <t xml:space="preserve">957  0104  0120000190  244  </t>
  </si>
  <si>
    <t xml:space="preserve">958  0104  0120000190  244  </t>
  </si>
  <si>
    <t>Подготовка и проведение выборов в органы местного самоуправления по иным непрограммным расходам в рамках непрограммных расходов органа местного самоуправления Пролетарского сельского поселения</t>
  </si>
  <si>
    <t>Специальные расходы</t>
  </si>
  <si>
    <t xml:space="preserve">951  0111  0000000000  000  </t>
  </si>
  <si>
    <t xml:space="preserve">951  0111  9900000000  000  </t>
  </si>
  <si>
    <t xml:space="preserve">951  0111  9910000000  000  </t>
  </si>
  <si>
    <t xml:space="preserve">951  0111  9910090100  000  </t>
  </si>
  <si>
    <t xml:space="preserve">951  0111  9910090100  870  </t>
  </si>
  <si>
    <t xml:space="preserve">951  0113  0000000000  000  </t>
  </si>
  <si>
    <t xml:space="preserve">951  0113  0120000000  000 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</si>
  <si>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</si>
  <si>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 xml:space="preserve">951  0104  0120000110 100  </t>
  </si>
  <si>
    <t xml:space="preserve">951  0104  0120000110 120  </t>
  </si>
  <si>
    <t>Закупка товаров, работ и услуг для обеспечения государственных (муниципальных) нужд</t>
  </si>
  <si>
    <t xml:space="preserve">951  0104  0120000190 200  </t>
  </si>
  <si>
    <t xml:space="preserve">952  0107  9990090350  800  </t>
  </si>
  <si>
    <t xml:space="preserve">951  0111  9910090100  800  </t>
  </si>
  <si>
    <t xml:space="preserve">Уплата прочих налогов, сборов
</t>
  </si>
  <si>
    <t>Муниципальная программа Пролетарского сельского поселения "Муниципальная политика"</t>
  </si>
  <si>
    <t xml:space="preserve">951  0113  0100000000  000  </t>
  </si>
  <si>
    <t xml:space="preserve">951  0113  0200000000  000  </t>
  </si>
  <si>
    <t xml:space="preserve">951  0113  0210000000  000  </t>
  </si>
  <si>
    <t xml:space="preserve">951  0113  0210020010  000  </t>
  </si>
  <si>
    <t xml:space="preserve">951  0113  0210020010  200  </t>
  </si>
  <si>
    <t xml:space="preserve">951  0113  0210020010  240  </t>
  </si>
  <si>
    <t xml:space="preserve">951  0113  0210020010  244  </t>
  </si>
  <si>
    <t xml:space="preserve">951  0113  0220000000  000  </t>
  </si>
  <si>
    <t xml:space="preserve">951  0113  0220020020  000  </t>
  </si>
  <si>
    <t xml:space="preserve">951  0113  0220020020  200  </t>
  </si>
  <si>
    <t xml:space="preserve">951  0113  0220020020  240  </t>
  </si>
  <si>
    <t xml:space="preserve">951  0113  0220020020  244  </t>
  </si>
  <si>
    <t xml:space="preserve">951  0113  0220020160  000  </t>
  </si>
  <si>
    <t xml:space="preserve">951  0113  0220020160  200  </t>
  </si>
  <si>
    <t xml:space="preserve">951  0113  0220020160  240  </t>
  </si>
  <si>
    <t xml:space="preserve">951  0113  0220020160  244  </t>
  </si>
  <si>
    <t xml:space="preserve">951  0113  9900000000  000  </t>
  </si>
  <si>
    <t xml:space="preserve">951  0113  9990000000  000  </t>
  </si>
  <si>
    <t xml:space="preserve">951  0113  9990020280  000  </t>
  </si>
  <si>
    <t xml:space="preserve">951  0113  9990020280  200  </t>
  </si>
  <si>
    <t xml:space="preserve">951  0113  9990020280  240  </t>
  </si>
  <si>
    <t xml:space="preserve">951  0113  9990020280  244  </t>
  </si>
  <si>
    <t xml:space="preserve">951  0113  9990020220  000  </t>
  </si>
  <si>
    <t xml:space="preserve">951  0113  9990020220  800  </t>
  </si>
  <si>
    <t xml:space="preserve">951  0113  9990020220  850  </t>
  </si>
  <si>
    <t xml:space="preserve">951  0113  9990020220  853  </t>
  </si>
  <si>
    <t xml:space="preserve">951  0200  0000000000  000  </t>
  </si>
  <si>
    <t xml:space="preserve">951  0203  0000000000  000  </t>
  </si>
  <si>
    <t xml:space="preserve">951  0203  9900000000  000  </t>
  </si>
  <si>
    <t xml:space="preserve">951  0203  9990000000  000  </t>
  </si>
  <si>
    <t xml:space="preserve">951  0203  9990051180  000  </t>
  </si>
  <si>
    <t xml:space="preserve">951  0203  9990051180  100  </t>
  </si>
  <si>
    <t xml:space="preserve">951  0203  9990051180  120  </t>
  </si>
  <si>
    <t xml:space="preserve">951  0203  9990051180  121  </t>
  </si>
  <si>
    <t xml:space="preserve">951  0203  9990051180  129  </t>
  </si>
  <si>
    <t xml:space="preserve">951  0203  9990051180  200  </t>
  </si>
  <si>
    <t xml:space="preserve">951  0203  9990051180  240  </t>
  </si>
  <si>
    <t xml:space="preserve">951  0203  9990051180  244  </t>
  </si>
  <si>
    <t xml:space="preserve">951  0300  0000000000  000  </t>
  </si>
  <si>
    <t xml:space="preserve">951  0309  0000000000  000  </t>
  </si>
  <si>
    <t xml:space="preserve">951  0309  0300000000  000  </t>
  </si>
  <si>
    <t xml:space="preserve">951  0309  0310000000  000  </t>
  </si>
  <si>
    <t xml:space="preserve">951  0309  0310020030  000  </t>
  </si>
  <si>
    <t xml:space="preserve">951  0309  0310020030  200  </t>
  </si>
  <si>
    <t xml:space="preserve">951  0309  0310020030  240  </t>
  </si>
  <si>
    <t xml:space="preserve">951  0309  0310020030  244  </t>
  </si>
  <si>
    <t xml:space="preserve">951  0309  0330000000  000  </t>
  </si>
  <si>
    <t xml:space="preserve">951  0309  0330020050  000  </t>
  </si>
  <si>
    <t xml:space="preserve">951  0309  0330020050  200  </t>
  </si>
  <si>
    <t xml:space="preserve">951  0309  0330020050  240  </t>
  </si>
  <si>
    <t xml:space="preserve">951  0309  0330020050  244  </t>
  </si>
  <si>
    <t xml:space="preserve">951  0400  0000000000  000  </t>
  </si>
  <si>
    <t xml:space="preserve">951  0409  0000000000  000  </t>
  </si>
  <si>
    <t xml:space="preserve">951  0409  0400000000  000  </t>
  </si>
  <si>
    <t xml:space="preserve">951  0409  0410000000  000  </t>
  </si>
  <si>
    <t xml:space="preserve">951  0409  0410020060  000  </t>
  </si>
  <si>
    <t xml:space="preserve">951  0409  0410020060  200  </t>
  </si>
  <si>
    <t xml:space="preserve">951  0409  0410020060  240  </t>
  </si>
  <si>
    <t xml:space="preserve">951  0409  0410020060  244  </t>
  </si>
  <si>
    <t xml:space="preserve">951  0409  04100S3510  000  </t>
  </si>
  <si>
    <t xml:space="preserve">951  0409  04100S3510  200  </t>
  </si>
  <si>
    <t xml:space="preserve">951  0409  04100S3510  240  </t>
  </si>
  <si>
    <t xml:space="preserve">951  0409  04100S3510  244  </t>
  </si>
  <si>
    <t xml:space="preserve">951  0409  0420000000  000  </t>
  </si>
  <si>
    <t xml:space="preserve">951  0409  0420020310  000  </t>
  </si>
  <si>
    <t xml:space="preserve">951  0409  0420020310  200  </t>
  </si>
  <si>
    <t xml:space="preserve">951  0409  0420020310  240  </t>
  </si>
  <si>
    <t xml:space="preserve">951  0409  0420020310  244  </t>
  </si>
  <si>
    <t xml:space="preserve">951  0500  0000000000  000  </t>
  </si>
  <si>
    <t xml:space="preserve">951  0501  0000000000  000  </t>
  </si>
  <si>
    <t>Муниципальная программа Пролетарского сельского поселения "Благоустройство территории и жилищно-коммунальное хозяйство"</t>
  </si>
  <si>
    <t xml:space="preserve">951  0501  0500000000  000  </t>
  </si>
  <si>
    <t xml:space="preserve">951  0501  0510000000  000  </t>
  </si>
  <si>
    <t xml:space="preserve">951  0501  0510020260  000  </t>
  </si>
  <si>
    <t xml:space="preserve">951  0501  0510020260  200  </t>
  </si>
  <si>
    <t xml:space="preserve">951  0501  0510020260  240  </t>
  </si>
  <si>
    <t xml:space="preserve">951  0501  0510020260  244  </t>
  </si>
  <si>
    <t xml:space="preserve">951  0501  0510020320  000  </t>
  </si>
  <si>
    <t xml:space="preserve">Мероприятия по содержанию и ремонту объектов жилищного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хозяйство»» </t>
  </si>
  <si>
    <t xml:space="preserve">951  0501  0510020320  200  </t>
  </si>
  <si>
    <t xml:space="preserve">951  0501  0510020320  240  </t>
  </si>
  <si>
    <t xml:space="preserve">951  0501  0510020320  244  </t>
  </si>
  <si>
    <t xml:space="preserve">951  0503 0000000000  000  </t>
  </si>
  <si>
    <t xml:space="preserve">951  0503 0500000000  000  </t>
  </si>
  <si>
    <t xml:space="preserve">951  0503  0520000000  000  </t>
  </si>
  <si>
    <t xml:space="preserve">951  0503  0520020080  000  </t>
  </si>
  <si>
    <t xml:space="preserve">951  0503  0520020080  240  </t>
  </si>
  <si>
    <t xml:space="preserve">951  0503  0520020080  244  </t>
  </si>
  <si>
    <t xml:space="preserve">951  0503  0520020080  200  </t>
  </si>
  <si>
    <t xml:space="preserve">951  0503  0520020090  000  </t>
  </si>
  <si>
    <t xml:space="preserve">951  0503  0520020090  200  </t>
  </si>
  <si>
    <t xml:space="preserve">951  0503  0520020090  240  </t>
  </si>
  <si>
    <t xml:space="preserve">951  0503  0520020090  244  </t>
  </si>
  <si>
    <t xml:space="preserve">951  0503  0520020100  000  </t>
  </si>
  <si>
    <t xml:space="preserve">951  0503  0520020100  200  </t>
  </si>
  <si>
    <t xml:space="preserve">951  0503  0520020100  240  </t>
  </si>
  <si>
    <t xml:space="preserve">951  0503  0520020100  244  </t>
  </si>
  <si>
    <t xml:space="preserve">951  0800  0000000000  000  </t>
  </si>
  <si>
    <t xml:space="preserve">951  0801  0600000000  000  </t>
  </si>
  <si>
    <t>Муниципальная программа Пролетарского сельского поселения "Развитие культуры"</t>
  </si>
  <si>
    <t xml:space="preserve">951  0801  0000000000  000  </t>
  </si>
  <si>
    <t xml:space="preserve">Предоставление субсидий бюджетным, автономным учреждениям и иным некоммерческим организациям    </t>
  </si>
  <si>
    <t xml:space="preserve">951  0801  0620000000  000  </t>
  </si>
  <si>
    <t xml:space="preserve">951  0801  0620000590  000  </t>
  </si>
  <si>
    <t>Расходы на обеспечение деятельности (оказание услуг) муниципальных учреждений Пролетарского сельского поселения в рамках подпрограммы "Развитие культурно-досуговой деятельности" муниципальной программы Пролетарского сельского поселения "Развитие культуры"</t>
  </si>
  <si>
    <t xml:space="preserve">951  0801  0620000590  600  </t>
  </si>
  <si>
    <t xml:space="preserve">951  0801  0620000590  610  </t>
  </si>
  <si>
    <t xml:space="preserve">951  1000  0000000000  000  </t>
  </si>
  <si>
    <t xml:space="preserve">951  1001  0000000000  000  </t>
  </si>
  <si>
    <t xml:space="preserve">951  1001  0200000000  000  </t>
  </si>
  <si>
    <t xml:space="preserve">951  1001  0230000000  000  </t>
  </si>
  <si>
    <t xml:space="preserve">951  1001  0230010020  000  </t>
  </si>
  <si>
    <t xml:space="preserve">951  1001  0230010020 300  </t>
  </si>
  <si>
    <t>Публичные нормативные социальные выплаты гражданам</t>
  </si>
  <si>
    <t xml:space="preserve">951  1001  0230010020 310  </t>
  </si>
  <si>
    <t xml:space="preserve">951  1001  0230010020 312  </t>
  </si>
  <si>
    <t xml:space="preserve">951  1100  0000000000  000  </t>
  </si>
  <si>
    <t xml:space="preserve">951  1102  0000000000  000  </t>
  </si>
  <si>
    <t xml:space="preserve">951  1102  0710000000  000  </t>
  </si>
  <si>
    <t xml:space="preserve">951  1102  0710020130  000  </t>
  </si>
  <si>
    <t xml:space="preserve">951  1102  0710020130  200  </t>
  </si>
  <si>
    <t xml:space="preserve">951  1102  0710020130  240  </t>
  </si>
  <si>
    <t xml:space="preserve">951  1102  0710020130  244  </t>
  </si>
  <si>
    <t xml:space="preserve">951  1102  0720000000  000  </t>
  </si>
  <si>
    <t xml:space="preserve">951  1102  0700000000  000  </t>
  </si>
  <si>
    <t>000 1 11 05070 00 0000 120</t>
  </si>
  <si>
    <t>000 1 11 05075 10 0000 120</t>
  </si>
  <si>
    <t>Доходы от сдачи в аренду имущества,составляющего государственную(муниципальную) казну (за исключением земельных участков)</t>
  </si>
  <si>
    <t>Доходы от сдачи в аренду имущества,составляющего казну сельских поселений (за исключением земельных участков)</t>
  </si>
  <si>
    <t>Прочие межбюджетные трансферты, передаваемые бюджетам сельских поселение</t>
  </si>
  <si>
    <t>по ОКЕИ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</si>
  <si>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</si>
  <si>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Денежные взыскания (штрафы), установленные законами субъектов Российской Федерации за несоблюдение муниципальных правовых актов. Зачисляемые в бюджеты сельских поселений</t>
  </si>
  <si>
    <t xml:space="preserve">Прочие поступления от денежных взысканий (штрафов) и иных сумм в возмещение ущерба, зачисляемые в бюджеты сельских поселений </t>
  </si>
  <si>
    <t>Субвенции бюджетам сельских поселений на выполнение передаваемых полномочий субъектов Российской Федерации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</si>
  <si>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</si>
  <si>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</si>
  <si>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</si>
  <si>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 </t>
  </si>
  <si>
    <t>Невыясненные поступления</t>
  </si>
  <si>
    <t xml:space="preserve">Главный бухгалтер ________________Е.А. Ашифина </t>
  </si>
  <si>
    <t xml:space="preserve">951  0801  0620000590  611  </t>
  </si>
  <si>
    <t>Получение бюджетных кредитов от других бюджетов бюджетной системы РФ в валюте РФ</t>
  </si>
  <si>
    <t>000 01 03 01 00 00 0000 700</t>
  </si>
  <si>
    <t>Погашение бюджетных кредитов от других бюджетов бюджетной системы РФ в валюте РФ</t>
  </si>
  <si>
    <t>000 01 03 01 00 00 0000 800</t>
  </si>
  <si>
    <t>000 01 03 01 00 00 0000 810</t>
  </si>
  <si>
    <t>Обслуживание государственного и муниципального долга</t>
  </si>
  <si>
    <t>951 1300 00 0 00 00000 000</t>
  </si>
  <si>
    <t>Обслуживание государственного внутреннего и муниципального долга</t>
  </si>
  <si>
    <t>951 1301 00 0 00 00000 000</t>
  </si>
  <si>
    <t>Бюджетные кредиты от других бюджетов бюджетной системы РФ</t>
  </si>
  <si>
    <t>700</t>
  </si>
  <si>
    <t>000 01 03 01 00 00 0000 000</t>
  </si>
  <si>
    <t>Обслуживание  государственного и муниципального долга Пролетарского сельского поселения</t>
  </si>
  <si>
    <t xml:space="preserve">953  0107  9990090350  880  </t>
  </si>
  <si>
    <t>Обслуживание  муниципального долга</t>
  </si>
  <si>
    <t xml:space="preserve">000 1 05 03010 01 0000 110 </t>
  </si>
  <si>
    <t>000 1 05 03000 00 0000 110</t>
  </si>
  <si>
    <t>000 1 13 02000 00 0000 130</t>
  </si>
  <si>
    <t>000 1 13 02000 10 0000 130</t>
  </si>
  <si>
    <t>000 01 03 00 00 00 0000 000</t>
  </si>
  <si>
    <t>000 01 03 01 00 10 0000 710</t>
  </si>
  <si>
    <t xml:space="preserve">Изменение остатков средств </t>
  </si>
  <si>
    <t>Бюджетные кредиты от других бюджетов бюджетной системы РФ в валюте РФ</t>
  </si>
  <si>
    <t>Получение кредитов от других бюджетов бюджетной системы бюджетами сельских  поселений РФ в валюте РФ</t>
  </si>
  <si>
    <t>Погашение кредитов от других бюджетов бюджетной системы бюджетами сельских поселений РФ в валюте РФ</t>
  </si>
  <si>
    <t>ИСТОЧНИКИ ВНУТРЕННЕГО ФИНАНСИРОВАНИЯ БЮДЖЕТА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</si>
  <si>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</si>
  <si>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951  0104  0120000190  240 </t>
  </si>
  <si>
    <t xml:space="preserve">951  0104  9990072390 200  </t>
  </si>
  <si>
    <t xml:space="preserve">Официальная публикация нормативно-правовых актов Пролетарского сельского поселения, проектов правовых актов и иных информационных материалов в рамках подпрограммы «Обеспечение реализации муниципальной программы Пролетарского сельского поселения «Муниципальная политика" </t>
  </si>
  <si>
    <t>Закупки товаров, работ и услуг для государственных (муниципальных) нужд</t>
  </si>
  <si>
    <t xml:space="preserve">Иные закупки товаров, работ и услуг для обеспечения государственных (муниципальных) нужд
</t>
  </si>
  <si>
    <t>Подпрограмма "Развитие материальной и спортивной базы"</t>
  </si>
  <si>
    <t>Процентные платежи по обслуживанию муниципального долга Пролетарского сельского поселения в рамках непрограммных мероприятий органов местного самоуправления Пролетарского сельского поселения</t>
  </si>
  <si>
    <t>000 2 02 35118 10 0000 151</t>
  </si>
  <si>
    <t>000 2 02 35118 00 0000 151</t>
  </si>
  <si>
    <t>000 2 02 40014 00 0000 151</t>
  </si>
  <si>
    <t>000 2 02 40014 10 0000 151</t>
  </si>
  <si>
    <t xml:space="preserve">951  0113  0120099990  000  </t>
  </si>
  <si>
    <t xml:space="preserve">951  0113  0120099990  800  </t>
  </si>
  <si>
    <t xml:space="preserve">951  0113  0120099990  850  </t>
  </si>
  <si>
    <t xml:space="preserve">951  0113  0120099990  851  </t>
  </si>
  <si>
    <t xml:space="preserve">951  0113  0120099990  852  </t>
  </si>
  <si>
    <t>Мероприятия по обеспечению проведения специальной оценки условий труда в подпрграммы "Улучшение условий и охраны труда в Пролетарском сельском поселении" муниципальной программы Пролетарского сельского поселения "Муниципальная политика" (Прочая закупка товаров, работ и услуг для обеспечения государственных (муниципальных) нужд</t>
  </si>
  <si>
    <t xml:space="preserve">951  0113  0240020140  000  </t>
  </si>
  <si>
    <t xml:space="preserve">951  0113  0240020140  200  </t>
  </si>
  <si>
    <t xml:space="preserve">951  0113   0240020140  240  </t>
  </si>
  <si>
    <t xml:space="preserve">951  0113   0240020140  244  </t>
  </si>
  <si>
    <t xml:space="preserve">951  0113  0240020150  000  </t>
  </si>
  <si>
    <t xml:space="preserve">951  0113  0240020150  200  </t>
  </si>
  <si>
    <t xml:space="preserve">951  0113   0240020150  240  </t>
  </si>
  <si>
    <t xml:space="preserve">951  0113   0240020150  244  </t>
  </si>
  <si>
    <t>Мероприятия по диспансеризации муниципальнх служащих в рамках подпрограммы "Улучшение условий и охраны труда в Пролетарском сельском поселении муниципальной программы Пролетарского сельского поселения "Муниципальная политика"(Прочая закупка товаров, работ и услуг для обеспечения государственных (муниципальных) нужд</t>
  </si>
  <si>
    <t xml:space="preserve">Расходы на ремонт и  содержание автомобильных дорог общего пользования местного значения в рамках подпрограммы "Развитие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 </t>
  </si>
  <si>
    <t xml:space="preserve">951  0309  0340020070  000  </t>
  </si>
  <si>
    <t xml:space="preserve">951  0309  0340020070   200  </t>
  </si>
  <si>
    <t xml:space="preserve">951  0309 0340020070   240  </t>
  </si>
  <si>
    <t xml:space="preserve">951  0309  0340020070   244  </t>
  </si>
  <si>
    <t xml:space="preserve">951  0409  0410085040  000  </t>
  </si>
  <si>
    <t xml:space="preserve">951  0409  0410085040  500  </t>
  </si>
  <si>
    <t xml:space="preserve">951  0409  0410085040  540 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</si>
  <si>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самоуправления"</t>
  </si>
  <si>
    <t xml:space="preserve">Иные межбюджетные трансферты бюджетам муниципальных районов на дорожную деятельность в отношении автомобильных дорог местного значения в границах населенных пунктов поселений в рамках подпрограммы Пролетарского сельского поселения "Развитие транспортной системы" </t>
  </si>
  <si>
    <t>951 0705 0210020010 000</t>
  </si>
  <si>
    <t>951 0705 0210020010 200</t>
  </si>
  <si>
    <t>951 0705 0210020010 240</t>
  </si>
  <si>
    <t>951 0705 0210020010 244</t>
  </si>
  <si>
    <t>951 0700 0000000000 000</t>
  </si>
  <si>
    <t>951 0705 0000000000 000</t>
  </si>
  <si>
    <t>951 0705 0200000000 000</t>
  </si>
  <si>
    <t>951 0705 0210000000 000</t>
  </si>
  <si>
    <t>Муниципальная политика</t>
  </si>
  <si>
    <t>Муниципальная программа " Муниципальная политика"</t>
  </si>
  <si>
    <t>Подпрграмма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самоуправления"</t>
  </si>
  <si>
    <t>Приобретение спортивной экипировки и инвентаря для проведения спортивных мероприятий в Пролетарском сельском поселении в рамках подпрограммы "Развитие материальной и спортивной базы " муниципальной программы Пролетарского сельского поселения "Развитие физической культуры и спорта"</t>
  </si>
  <si>
    <t xml:space="preserve">951  1102  0720020170  000  </t>
  </si>
  <si>
    <t xml:space="preserve">951  1102  0720020170  200  </t>
  </si>
  <si>
    <t xml:space="preserve">951  1102  0720020170  240  </t>
  </si>
  <si>
    <t xml:space="preserve">951  1102  0720020170  244  </t>
  </si>
  <si>
    <t>000 1 13 02995 10 0000 130</t>
  </si>
  <si>
    <t xml:space="preserve">951  0104  0120000190 100  </t>
  </si>
  <si>
    <t xml:space="preserve">951  0104  0120000190 122  </t>
  </si>
  <si>
    <t xml:space="preserve">Расходы на  обеспечения выполнение функций органа местного самоуправления Пролетарского сельского поселения в рамках </t>
  </si>
  <si>
    <t>Коммунальное хозяйство</t>
  </si>
  <si>
    <t>Мероприятия по содержанию и ремонту объектов коммунального хозяйства</t>
  </si>
  <si>
    <t xml:space="preserve">951  0502  0000000000  000  </t>
  </si>
  <si>
    <t xml:space="preserve">951  0502  0500000000  000  </t>
  </si>
  <si>
    <t xml:space="preserve">951  0502  0510000000  000  </t>
  </si>
  <si>
    <t>Доходы от компенсации затрат государства</t>
  </si>
  <si>
    <t>Прочие доходы от компенсации затрат государства</t>
  </si>
  <si>
    <t>Прочие доходы от компенсации затрат бюджетов сельских поселений</t>
  </si>
  <si>
    <t xml:space="preserve">951  0113  9990099990  853  </t>
  </si>
  <si>
    <t xml:space="preserve">951  0113  9990099990  850 </t>
  </si>
  <si>
    <t>951  0113  9990099990  800</t>
  </si>
  <si>
    <t>951  0113  9990099990  000</t>
  </si>
  <si>
    <t>951 1301 99 0 00 00000 000</t>
  </si>
  <si>
    <t>951 1301 99 2 00 00000 000</t>
  </si>
  <si>
    <t>951 1301 99 2 00 90090 000</t>
  </si>
  <si>
    <t>951 1301 99 2 00 90090 730</t>
  </si>
  <si>
    <t>Обслуживание государственного (муниципального) долга</t>
  </si>
  <si>
    <t>951 1301 99 2 00 90090 700</t>
  </si>
  <si>
    <t>000 2 02 49999 10 0000 151</t>
  </si>
  <si>
    <t>000 2 02 49999 00 0000 151</t>
  </si>
  <si>
    <t xml:space="preserve">Софинансирование расходов на повышение заработной платы работникам муниципальных учреждений культуры в рамках подпрограммы «Развитие культурно-досуговой деятельности» муниципальной программы Пролетарского сельского поселения «Развитие культуры» </t>
  </si>
  <si>
    <t>951 0801 06200S3850 000</t>
  </si>
  <si>
    <t>951 0801 06200S3850 600</t>
  </si>
  <si>
    <t>951 0801 06200S3850 610</t>
  </si>
  <si>
    <t>Субсидии бюджетным учреждениям на финансовое обеспечение государственного(муниципального) задания на оказание государственных (муниципальных) услуг(выполнение работ)</t>
  </si>
  <si>
    <t>951 0801 06200S3850 611</t>
  </si>
  <si>
    <t xml:space="preserve">951  0502  0510020300  244  </t>
  </si>
  <si>
    <t xml:space="preserve">951  0502  05100220300  240 </t>
  </si>
  <si>
    <t xml:space="preserve">951  0502  0510020300  200  </t>
  </si>
  <si>
    <t xml:space="preserve">951  0502  0510020300  000  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</si>
  <si>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</si>
  <si>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</si>
  <si>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Доходы от оказания платных услуг (работ) и компенсации затрат государства</t>
  </si>
  <si>
    <t>000 1 13 02000 00 0000 000</t>
  </si>
  <si>
    <t>000 1 17 10501 00 0000 180</t>
  </si>
  <si>
    <t xml:space="preserve"> на 1 августа 2017 г.</t>
  </si>
  <si>
    <t>01.08.2017</t>
  </si>
  <si>
    <t xml:space="preserve">951  0502  0510020240  000  </t>
  </si>
  <si>
    <t xml:space="preserve">951  0502  0510020240  200  </t>
  </si>
  <si>
    <t xml:space="preserve">951  0502  0510020240  240  </t>
  </si>
  <si>
    <t xml:space="preserve">951  0502  0510020240  244 </t>
  </si>
  <si>
    <t>Мероприятия по газификации с. Прохоровка</t>
  </si>
  <si>
    <t>Налоги на совокупный доход</t>
  </si>
  <si>
    <t>000 1 05 00000 00 0000 110</t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</si>
</sst>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3" fillId="0" borderId="0"/>
  </cellStyleXfs>
  <cellXfs count="177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4" fillId="0" borderId="9" xfId="0" applyNumberFormat="1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49" fontId="4" fillId="0" borderId="5" xfId="0" applyNumberFormat="1" applyFont="1" applyBorder="1" applyAlignment="1">
      <alignment horizontal="center"/>
    </xf>
    <xf numFmtId="49" fontId="4" fillId="0" borderId="0" xfId="0" applyNumberFormat="1" applyFont="1"/>
    <xf numFmtId="49" fontId="4" fillId="0" borderId="12" xfId="0" applyNumberFormat="1" applyFont="1" applyBorder="1" applyAlignment="1">
      <alignment horizontal="center"/>
    </xf>
    <xf numFmtId="0" fontId="4" fillId="0" borderId="0" xfId="0" applyFont="1" applyAlignment="1"/>
    <xf numFmtId="49" fontId="4" fillId="0" borderId="5" xfId="0" applyNumberFormat="1" applyFont="1" applyBorder="1" applyAlignment="1">
      <alignment horizontal="centerContinuous"/>
    </xf>
    <xf numFmtId="49" fontId="4" fillId="0" borderId="6" xfId="0" applyNumberFormat="1" applyFont="1" applyBorder="1" applyAlignment="1">
      <alignment horizontal="centerContinuous"/>
    </xf>
    <xf numFmtId="49" fontId="4" fillId="0" borderId="0" xfId="0" applyNumberFormat="1" applyFont="1" applyBorder="1" applyAlignment="1">
      <alignment horizontal="centerContinuous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11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right" wrapText="1"/>
    </xf>
    <xf numFmtId="4" fontId="4" fillId="0" borderId="11" xfId="0" applyNumberFormat="1" applyFont="1" applyBorder="1" applyAlignment="1">
      <alignment horizontal="center"/>
    </xf>
    <xf numFmtId="0" fontId="4" fillId="0" borderId="11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 applyBorder="1" applyAlignment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49" fontId="4" fillId="0" borderId="4" xfId="0" applyNumberFormat="1" applyFont="1" applyBorder="1"/>
    <xf numFmtId="0" fontId="4" fillId="0" borderId="4" xfId="0" applyFont="1" applyBorder="1"/>
    <xf numFmtId="49" fontId="4" fillId="0" borderId="4" xfId="0" applyNumberFormat="1" applyFont="1" applyBorder="1" applyAlignment="1">
      <alignment horizontal="left"/>
    </xf>
    <xf numFmtId="0" fontId="7" fillId="0" borderId="0" xfId="0" applyFont="1" applyBorder="1" applyAlignment="1"/>
    <xf numFmtId="0" fontId="4" fillId="2" borderId="0" xfId="0" applyFont="1" applyFill="1"/>
    <xf numFmtId="49" fontId="4" fillId="0" borderId="16" xfId="0" applyNumberFormat="1" applyFont="1" applyBorder="1" applyAlignment="1">
      <alignment horizontal="center" wrapText="1"/>
    </xf>
    <xf numFmtId="49" fontId="4" fillId="0" borderId="17" xfId="0" applyNumberFormat="1" applyFont="1" applyBorder="1" applyAlignment="1">
      <alignment horizontal="center" wrapText="1"/>
    </xf>
    <xf numFmtId="4" fontId="4" fillId="0" borderId="17" xfId="0" applyNumberFormat="1" applyFont="1" applyBorder="1" applyAlignment="1">
      <alignment horizontal="center"/>
    </xf>
    <xf numFmtId="49" fontId="4" fillId="0" borderId="18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/>
    </xf>
    <xf numFmtId="49" fontId="4" fillId="0" borderId="19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4" fontId="4" fillId="0" borderId="17" xfId="0" applyNumberFormat="1" applyFont="1" applyBorder="1" applyAlignment="1">
      <alignment horizontal="center" wrapText="1"/>
    </xf>
    <xf numFmtId="4" fontId="4" fillId="0" borderId="11" xfId="0" applyNumberFormat="1" applyFont="1" applyBorder="1" applyAlignment="1">
      <alignment horizontal="center" wrapText="1"/>
    </xf>
    <xf numFmtId="4" fontId="4" fillId="2" borderId="1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8" fillId="2" borderId="11" xfId="0" applyFont="1" applyFill="1" applyBorder="1" applyAlignment="1">
      <alignment vertical="distributed" wrapText="1"/>
    </xf>
    <xf numFmtId="0" fontId="5" fillId="3" borderId="11" xfId="2" applyNumberFormat="1" applyFont="1" applyFill="1" applyBorder="1" applyAlignment="1">
      <alignment horizontal="justify" vertical="top" wrapText="1"/>
    </xf>
    <xf numFmtId="49" fontId="5" fillId="3" borderId="11" xfId="2" applyNumberFormat="1" applyFont="1" applyFill="1" applyBorder="1" applyAlignment="1">
      <alignment horizontal="center"/>
    </xf>
    <xf numFmtId="49" fontId="5" fillId="3" borderId="11" xfId="2" applyNumberFormat="1" applyFont="1" applyFill="1" applyBorder="1"/>
    <xf numFmtId="4" fontId="5" fillId="3" borderId="11" xfId="2" applyNumberFormat="1" applyFont="1" applyFill="1" applyBorder="1" applyAlignment="1">
      <alignment horizontal="right"/>
    </xf>
    <xf numFmtId="4" fontId="4" fillId="3" borderId="11" xfId="0" applyNumberFormat="1" applyFont="1" applyFill="1" applyBorder="1" applyAlignment="1">
      <alignment horizontal="right"/>
    </xf>
    <xf numFmtId="4" fontId="5" fillId="3" borderId="11" xfId="3" applyNumberFormat="1" applyFont="1" applyFill="1" applyBorder="1" applyAlignment="1">
      <alignment horizontal="right"/>
    </xf>
    <xf numFmtId="0" fontId="5" fillId="2" borderId="11" xfId="2" applyNumberFormat="1" applyFont="1" applyFill="1" applyBorder="1" applyAlignment="1">
      <alignment horizontal="justify" vertical="top" wrapText="1"/>
    </xf>
    <xf numFmtId="49" fontId="5" fillId="2" borderId="11" xfId="2" applyNumberFormat="1" applyFont="1" applyFill="1" applyBorder="1" applyAlignment="1">
      <alignment horizontal="center"/>
    </xf>
    <xf numFmtId="49" fontId="5" fillId="2" borderId="11" xfId="2" applyNumberFormat="1" applyFont="1" applyFill="1" applyBorder="1"/>
    <xf numFmtId="4" fontId="5" fillId="2" borderId="11" xfId="2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4" fontId="5" fillId="2" borderId="11" xfId="3" applyNumberFormat="1" applyFont="1" applyFill="1" applyBorder="1" applyAlignment="1">
      <alignment horizontal="right"/>
    </xf>
    <xf numFmtId="0" fontId="4" fillId="2" borderId="10" xfId="0" applyNumberFormat="1" applyFont="1" applyFill="1" applyBorder="1" applyAlignment="1">
      <alignment horizontal="justify" vertical="top" wrapText="1"/>
    </xf>
    <xf numFmtId="0" fontId="4" fillId="2" borderId="7" xfId="0" applyNumberFormat="1" applyFont="1" applyFill="1" applyBorder="1" applyAlignment="1">
      <alignment horizontal="justify" vertical="top" wrapText="1"/>
    </xf>
    <xf numFmtId="4" fontId="4" fillId="2" borderId="11" xfId="0" applyNumberFormat="1" applyFont="1" applyFill="1" applyBorder="1" applyAlignment="1">
      <alignment horizontal="right"/>
    </xf>
    <xf numFmtId="49" fontId="4" fillId="0" borderId="0" xfId="0" applyNumberFormat="1" applyFont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0" fontId="10" fillId="2" borderId="11" xfId="0" applyFont="1" applyFill="1" applyBorder="1" applyAlignment="1">
      <alignment vertical="distributed" wrapText="1"/>
    </xf>
    <xf numFmtId="0" fontId="10" fillId="2" borderId="11" xfId="0" applyFont="1" applyFill="1" applyBorder="1" applyAlignment="1">
      <alignment horizontal="center"/>
    </xf>
    <xf numFmtId="4" fontId="10" fillId="2" borderId="11" xfId="0" applyNumberFormat="1" applyFont="1" applyFill="1" applyBorder="1"/>
    <xf numFmtId="0" fontId="5" fillId="2" borderId="11" xfId="2" applyNumberFormat="1" applyFont="1" applyFill="1" applyBorder="1" applyAlignment="1">
      <alignment horizontal="left" vertical="top" wrapText="1"/>
    </xf>
    <xf numFmtId="4" fontId="4" fillId="2" borderId="11" xfId="0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0" fontId="4" fillId="2" borderId="14" xfId="0" applyNumberFormat="1" applyFont="1" applyFill="1" applyBorder="1" applyAlignment="1">
      <alignment horizontal="left" vertical="center" wrapText="1"/>
    </xf>
    <xf numFmtId="0" fontId="4" fillId="2" borderId="11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center" wrapText="1"/>
    </xf>
    <xf numFmtId="0" fontId="4" fillId="2" borderId="0" xfId="0" applyFont="1" applyFill="1" applyAlignment="1">
      <alignment vertical="distributed" wrapText="1"/>
    </xf>
    <xf numFmtId="0" fontId="7" fillId="2" borderId="0" xfId="0" applyFont="1" applyFill="1" applyBorder="1" applyAlignment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/>
    <xf numFmtId="0" fontId="4" fillId="2" borderId="0" xfId="0" applyFont="1" applyFill="1" applyBorder="1" applyAlignment="1">
      <alignment vertical="distributed" wrapText="1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/>
    <xf numFmtId="49" fontId="4" fillId="2" borderId="0" xfId="0" applyNumberFormat="1" applyFont="1" applyFill="1" applyBorder="1"/>
    <xf numFmtId="0" fontId="8" fillId="2" borderId="11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vertical="distributed" wrapText="1"/>
    </xf>
    <xf numFmtId="0" fontId="8" fillId="2" borderId="11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vertical="distributed" wrapText="1"/>
    </xf>
    <xf numFmtId="0" fontId="10" fillId="2" borderId="20" xfId="0" applyNumberFormat="1" applyFont="1" applyFill="1" applyBorder="1" applyAlignment="1">
      <alignment wrapText="1"/>
    </xf>
    <xf numFmtId="4" fontId="8" fillId="2" borderId="11" xfId="0" applyNumberFormat="1" applyFont="1" applyFill="1" applyBorder="1" applyAlignment="1"/>
    <xf numFmtId="4" fontId="9" fillId="2" borderId="11" xfId="0" applyNumberFormat="1" applyFont="1" applyFill="1" applyBorder="1" applyAlignment="1"/>
    <xf numFmtId="0" fontId="8" fillId="2" borderId="11" xfId="0" applyFont="1" applyFill="1" applyBorder="1" applyAlignment="1">
      <alignment vertical="distributed" wrapText="1" readingOrder="1"/>
    </xf>
    <xf numFmtId="0" fontId="8" fillId="2" borderId="11" xfId="0" applyFont="1" applyFill="1" applyBorder="1" applyAlignment="1">
      <alignment vertical="top" wrapText="1"/>
    </xf>
    <xf numFmtId="0" fontId="10" fillId="2" borderId="21" xfId="0" applyNumberFormat="1" applyFont="1" applyFill="1" applyBorder="1" applyAlignment="1">
      <alignment wrapText="1"/>
    </xf>
    <xf numFmtId="0" fontId="10" fillId="2" borderId="24" xfId="0" applyNumberFormat="1" applyFont="1" applyFill="1" applyBorder="1" applyAlignment="1">
      <alignment wrapText="1"/>
    </xf>
    <xf numFmtId="0" fontId="10" fillId="2" borderId="22" xfId="0" applyNumberFormat="1" applyFont="1" applyFill="1" applyBorder="1" applyAlignment="1">
      <alignment wrapText="1"/>
    </xf>
    <xf numFmtId="0" fontId="10" fillId="2" borderId="0" xfId="0" applyFont="1" applyFill="1" applyAlignment="1">
      <alignment wrapText="1"/>
    </xf>
    <xf numFmtId="0" fontId="10" fillId="2" borderId="21" xfId="5" applyNumberFormat="1" applyFont="1" applyFill="1" applyBorder="1" applyAlignment="1">
      <alignment wrapText="1"/>
    </xf>
    <xf numFmtId="0" fontId="10" fillId="2" borderId="0" xfId="5" applyNumberFormat="1" applyFont="1" applyFill="1" applyBorder="1" applyAlignment="1">
      <alignment wrapText="1"/>
    </xf>
    <xf numFmtId="0" fontId="8" fillId="2" borderId="23" xfId="6" applyNumberFormat="1" applyFont="1" applyFill="1" applyBorder="1" applyAlignment="1">
      <alignment horizontal="left" wrapText="1" readingOrder="1"/>
    </xf>
    <xf numFmtId="0" fontId="10" fillId="2" borderId="11" xfId="0" applyFont="1" applyFill="1" applyBorder="1" applyAlignment="1">
      <alignment wrapText="1"/>
    </xf>
    <xf numFmtId="0" fontId="12" fillId="2" borderId="21" xfId="0" applyFont="1" applyFill="1" applyBorder="1" applyAlignment="1">
      <alignment horizontal="left" wrapText="1"/>
    </xf>
    <xf numFmtId="0" fontId="12" fillId="2" borderId="24" xfId="0" applyFont="1" applyFill="1" applyBorder="1" applyAlignment="1">
      <alignment horizontal="left" wrapText="1"/>
    </xf>
    <xf numFmtId="4" fontId="10" fillId="2" borderId="11" xfId="0" applyNumberFormat="1" applyFont="1" applyFill="1" applyBorder="1" applyAlignment="1">
      <alignment horizontal="right"/>
    </xf>
    <xf numFmtId="4" fontId="8" fillId="2" borderId="10" xfId="0" applyNumberFormat="1" applyFont="1" applyFill="1" applyBorder="1" applyAlignment="1"/>
    <xf numFmtId="4" fontId="9" fillId="2" borderId="10" xfId="0" applyNumberFormat="1" applyFont="1" applyFill="1" applyBorder="1" applyAlignment="1"/>
    <xf numFmtId="0" fontId="8" fillId="2" borderId="11" xfId="0" applyFont="1" applyFill="1" applyBorder="1" applyAlignment="1">
      <alignment vertical="justify" wrapText="1"/>
    </xf>
    <xf numFmtId="4" fontId="8" fillId="2" borderId="7" xfId="0" applyNumberFormat="1" applyFont="1" applyFill="1" applyBorder="1" applyAlignment="1"/>
    <xf numFmtId="3" fontId="8" fillId="2" borderId="11" xfId="0" applyNumberFormat="1" applyFont="1" applyFill="1" applyBorder="1" applyAlignment="1">
      <alignment horizontal="center"/>
    </xf>
    <xf numFmtId="0" fontId="8" fillId="2" borderId="0" xfId="0" applyFont="1" applyFill="1"/>
    <xf numFmtId="0" fontId="8" fillId="2" borderId="11" xfId="0" applyFont="1" applyFill="1" applyBorder="1" applyAlignment="1">
      <alignment wrapText="1"/>
    </xf>
    <xf numFmtId="0" fontId="8" fillId="2" borderId="0" xfId="0" applyFont="1" applyFill="1" applyAlignment="1">
      <alignment wrapText="1"/>
    </xf>
    <xf numFmtId="49" fontId="8" fillId="2" borderId="11" xfId="0" applyNumberFormat="1" applyFont="1" applyFill="1" applyBorder="1" applyAlignment="1">
      <alignment horizontal="center"/>
    </xf>
    <xf numFmtId="0" fontId="14" fillId="2" borderId="11" xfId="0" applyFont="1" applyFill="1" applyBorder="1" applyAlignment="1">
      <alignment vertical="distributed" wrapText="1"/>
    </xf>
    <xf numFmtId="0" fontId="10" fillId="2" borderId="11" xfId="0" applyFont="1" applyFill="1" applyBorder="1" applyAlignment="1">
      <alignment horizontal="center" wrapText="1"/>
    </xf>
    <xf numFmtId="49" fontId="10" fillId="2" borderId="11" xfId="0" applyNumberFormat="1" applyFont="1" applyFill="1" applyBorder="1" applyAlignment="1">
      <alignment horizontal="center"/>
    </xf>
    <xf numFmtId="4" fontId="14" fillId="2" borderId="11" xfId="0" applyNumberFormat="1" applyFont="1" applyFill="1" applyBorder="1" applyAlignment="1">
      <alignment horizontal="center"/>
    </xf>
    <xf numFmtId="4" fontId="14" fillId="2" borderId="11" xfId="0" applyNumberFormat="1" applyFont="1" applyFill="1" applyBorder="1" applyAlignment="1">
      <alignment horizontal="right"/>
    </xf>
    <xf numFmtId="0" fontId="8" fillId="2" borderId="11" xfId="0" applyFont="1" applyFill="1" applyBorder="1" applyAlignment="1">
      <alignment horizontal="left" vertical="top" wrapText="1"/>
    </xf>
    <xf numFmtId="0" fontId="10" fillId="0" borderId="15" xfId="0" applyFont="1" applyBorder="1" applyAlignment="1">
      <alignment horizontal="left" wrapText="1"/>
    </xf>
    <xf numFmtId="4" fontId="4" fillId="2" borderId="11" xfId="0" applyNumberFormat="1" applyFont="1" applyFill="1" applyBorder="1" applyAlignment="1">
      <alignment horizontal="right"/>
    </xf>
    <xf numFmtId="4" fontId="15" fillId="2" borderId="11" xfId="2" applyNumberFormat="1" applyFont="1" applyFill="1" applyBorder="1" applyAlignment="1">
      <alignment horizontal="right"/>
    </xf>
    <xf numFmtId="4" fontId="6" fillId="2" borderId="11" xfId="0" applyNumberFormat="1" applyFont="1" applyFill="1" applyBorder="1" applyAlignment="1">
      <alignment horizontal="right"/>
    </xf>
    <xf numFmtId="0" fontId="12" fillId="2" borderId="25" xfId="0" applyFont="1" applyFill="1" applyBorder="1" applyAlignment="1">
      <alignment horizontal="left" wrapText="1"/>
    </xf>
    <xf numFmtId="4" fontId="17" fillId="2" borderId="11" xfId="0" applyNumberFormat="1" applyFont="1" applyFill="1" applyBorder="1" applyAlignment="1">
      <alignment horizontal="right"/>
    </xf>
    <xf numFmtId="4" fontId="17" fillId="2" borderId="11" xfId="0" applyNumberFormat="1" applyFont="1" applyFill="1" applyBorder="1" applyAlignment="1"/>
    <xf numFmtId="4" fontId="8" fillId="2" borderId="11" xfId="0" applyNumberFormat="1" applyFont="1" applyFill="1" applyBorder="1" applyAlignment="1">
      <alignment horizontal="right"/>
    </xf>
    <xf numFmtId="0" fontId="8" fillId="2" borderId="11" xfId="0" applyFont="1" applyFill="1" applyBorder="1" applyAlignment="1">
      <alignment horizontal="center"/>
    </xf>
    <xf numFmtId="4" fontId="9" fillId="2" borderId="11" xfId="0" applyNumberFormat="1" applyFont="1" applyFill="1" applyBorder="1" applyAlignment="1">
      <alignment horizontal="right"/>
    </xf>
    <xf numFmtId="0" fontId="18" fillId="2" borderId="11" xfId="0" applyFont="1" applyFill="1" applyBorder="1" applyAlignment="1">
      <alignment wrapText="1"/>
    </xf>
    <xf numFmtId="4" fontId="8" fillId="2" borderId="11" xfId="0" applyNumberFormat="1" applyFont="1" applyFill="1" applyBorder="1" applyAlignment="1">
      <alignment horizontal="right"/>
    </xf>
    <xf numFmtId="0" fontId="8" fillId="2" borderId="11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4" borderId="11" xfId="0" applyFont="1" applyFill="1" applyBorder="1" applyAlignment="1">
      <alignment vertical="distributed" wrapText="1"/>
    </xf>
    <xf numFmtId="0" fontId="8" fillId="4" borderId="11" xfId="0" applyFont="1" applyFill="1" applyBorder="1" applyAlignment="1">
      <alignment horizontal="center"/>
    </xf>
    <xf numFmtId="4" fontId="8" fillId="4" borderId="11" xfId="0" applyNumberFormat="1" applyFont="1" applyFill="1" applyBorder="1" applyAlignment="1">
      <alignment horizontal="right"/>
    </xf>
    <xf numFmtId="4" fontId="8" fillId="2" borderId="11" xfId="0" applyNumberFormat="1" applyFont="1" applyFill="1" applyBorder="1" applyAlignment="1">
      <alignment horizontal="right"/>
    </xf>
    <xf numFmtId="0" fontId="8" fillId="2" borderId="11" xfId="0" applyFont="1" applyFill="1" applyBorder="1" applyAlignment="1">
      <alignment horizontal="center"/>
    </xf>
    <xf numFmtId="0" fontId="4" fillId="4" borderId="0" xfId="0" applyFont="1" applyFill="1"/>
    <xf numFmtId="49" fontId="4" fillId="2" borderId="11" xfId="0" applyNumberFormat="1" applyFont="1" applyFill="1" applyBorder="1" applyAlignment="1">
      <alignment horizontal="center"/>
    </xf>
    <xf numFmtId="4" fontId="8" fillId="2" borderId="11" xfId="0" applyNumberFormat="1" applyFont="1" applyFill="1" applyBorder="1" applyAlignment="1">
      <alignment horizontal="right"/>
    </xf>
    <xf numFmtId="0" fontId="8" fillId="2" borderId="11" xfId="0" applyFont="1" applyFill="1" applyBorder="1" applyAlignment="1">
      <alignment horizontal="center"/>
    </xf>
    <xf numFmtId="4" fontId="8" fillId="2" borderId="11" xfId="0" applyNumberFormat="1" applyFont="1" applyFill="1" applyBorder="1" applyAlignment="1">
      <alignment horizontal="right"/>
    </xf>
    <xf numFmtId="0" fontId="8" fillId="2" borderId="11" xfId="0" applyFont="1" applyFill="1" applyBorder="1" applyAlignment="1">
      <alignment horizontal="center"/>
    </xf>
    <xf numFmtId="0" fontId="5" fillId="5" borderId="11" xfId="2" applyNumberFormat="1" applyFont="1" applyFill="1" applyBorder="1" applyAlignment="1">
      <alignment horizontal="justify" vertical="top" wrapText="1"/>
    </xf>
    <xf numFmtId="49" fontId="5" fillId="5" borderId="11" xfId="2" applyNumberFormat="1" applyFont="1" applyFill="1" applyBorder="1" applyAlignment="1">
      <alignment horizontal="center"/>
    </xf>
    <xf numFmtId="49" fontId="5" fillId="5" borderId="11" xfId="2" applyNumberFormat="1" applyFont="1" applyFill="1" applyBorder="1"/>
    <xf numFmtId="4" fontId="5" fillId="5" borderId="11" xfId="2" applyNumberFormat="1" applyFont="1" applyFill="1" applyBorder="1" applyAlignment="1">
      <alignment horizontal="right"/>
    </xf>
    <xf numFmtId="4" fontId="4" fillId="5" borderId="11" xfId="0" applyNumberFormat="1" applyFont="1" applyFill="1" applyBorder="1" applyAlignment="1">
      <alignment horizontal="right"/>
    </xf>
    <xf numFmtId="4" fontId="5" fillId="5" borderId="11" xfId="3" applyNumberFormat="1" applyFont="1" applyFill="1" applyBorder="1" applyAlignment="1">
      <alignment horizontal="right"/>
    </xf>
    <xf numFmtId="4" fontId="16" fillId="2" borderId="11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3" xfId="0" applyFont="1" applyBorder="1" applyAlignment="1">
      <alignment horizontal="right"/>
    </xf>
    <xf numFmtId="0" fontId="4" fillId="0" borderId="0" xfId="0" applyFont="1" applyAlignment="1">
      <alignment horizontal="left" wrapText="1"/>
    </xf>
    <xf numFmtId="49" fontId="4" fillId="2" borderId="11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" fontId="6" fillId="2" borderId="11" xfId="0" applyNumberFormat="1" applyFont="1" applyFill="1" applyBorder="1" applyAlignment="1">
      <alignment horizontal="right"/>
    </xf>
    <xf numFmtId="4" fontId="8" fillId="2" borderId="11" xfId="0" applyNumberFormat="1" applyFont="1" applyFill="1" applyBorder="1" applyAlignment="1">
      <alignment horizontal="right"/>
    </xf>
    <xf numFmtId="0" fontId="8" fillId="2" borderId="11" xfId="0" applyFont="1" applyFill="1" applyBorder="1" applyAlignment="1">
      <alignment horizontal="center"/>
    </xf>
    <xf numFmtId="4" fontId="9" fillId="2" borderId="11" xfId="0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center"/>
    </xf>
  </cellXfs>
  <cellStyles count="7">
    <cellStyle name="Normal" xfId="6"/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_117_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95"/>
  <sheetViews>
    <sheetView showGridLines="0" tabSelected="1" view="pageBreakPreview" topLeftCell="A19" zoomScale="130" zoomScaleNormal="100" zoomScaleSheetLayoutView="130" workbookViewId="0">
      <selection activeCell="A30" sqref="A30"/>
    </sheetView>
  </sheetViews>
  <sheetFormatPr defaultRowHeight="11.25"/>
  <cols>
    <col min="1" max="1" width="33.85546875" style="2" customWidth="1"/>
    <col min="2" max="2" width="4.140625" style="2" customWidth="1"/>
    <col min="3" max="3" width="21.5703125" style="2" customWidth="1"/>
    <col min="4" max="4" width="11.28515625" style="6" customWidth="1"/>
    <col min="5" max="5" width="12.42578125" style="6" customWidth="1"/>
    <col min="6" max="6" width="10.28515625" style="37" customWidth="1"/>
    <col min="7" max="16384" width="9.140625" style="37"/>
  </cols>
  <sheetData>
    <row r="1" spans="1:6" ht="10.5" customHeight="1">
      <c r="D1" s="37"/>
    </row>
    <row r="2" spans="1:6" ht="17.25" customHeight="1" thickBot="1">
      <c r="A2" s="38" t="s">
        <v>204</v>
      </c>
      <c r="B2" s="38"/>
      <c r="C2" s="38"/>
      <c r="D2" s="38"/>
      <c r="E2" s="38"/>
      <c r="F2" s="1" t="s">
        <v>3</v>
      </c>
    </row>
    <row r="3" spans="1:6" ht="14.1" customHeight="1">
      <c r="D3" s="167" t="s">
        <v>205</v>
      </c>
      <c r="E3" s="168"/>
      <c r="F3" s="3" t="s">
        <v>14</v>
      </c>
    </row>
    <row r="4" spans="1:6" ht="12.75" customHeight="1">
      <c r="A4" s="4" t="s">
        <v>605</v>
      </c>
      <c r="B4" s="4"/>
      <c r="C4" s="4"/>
      <c r="D4" s="4"/>
      <c r="E4" s="4" t="s">
        <v>207</v>
      </c>
      <c r="F4" s="5" t="s">
        <v>606</v>
      </c>
    </row>
    <row r="5" spans="1:6" ht="15.75" customHeight="1">
      <c r="A5" s="2" t="s">
        <v>30</v>
      </c>
      <c r="E5" s="6" t="s">
        <v>208</v>
      </c>
      <c r="F5" s="7" t="s">
        <v>95</v>
      </c>
    </row>
    <row r="6" spans="1:6" ht="12" customHeight="1">
      <c r="A6" s="2" t="s">
        <v>209</v>
      </c>
      <c r="E6" s="6" t="s">
        <v>210</v>
      </c>
      <c r="F6" s="5" t="s">
        <v>96</v>
      </c>
    </row>
    <row r="7" spans="1:6" ht="26.25" customHeight="1">
      <c r="A7" s="169" t="s">
        <v>211</v>
      </c>
      <c r="B7" s="169"/>
      <c r="C7" s="169"/>
      <c r="D7" s="169"/>
      <c r="E7" s="6" t="s">
        <v>251</v>
      </c>
      <c r="F7" s="5" t="s">
        <v>224</v>
      </c>
    </row>
    <row r="8" spans="1:6" ht="14.1" customHeight="1">
      <c r="A8" s="8" t="s">
        <v>270</v>
      </c>
      <c r="F8" s="9"/>
    </row>
    <row r="9" spans="1:6" ht="14.1" customHeight="1" thickBot="1">
      <c r="A9" s="2" t="s">
        <v>174</v>
      </c>
      <c r="E9" s="77" t="s">
        <v>475</v>
      </c>
      <c r="F9" s="10" t="s">
        <v>0</v>
      </c>
    </row>
    <row r="10" spans="1:6" ht="13.5" customHeight="1">
      <c r="B10" s="39"/>
      <c r="C10" s="45" t="s">
        <v>20</v>
      </c>
      <c r="E10" s="77"/>
      <c r="F10" s="11"/>
    </row>
    <row r="11" spans="1:6" ht="5.25" customHeight="1">
      <c r="A11" s="40"/>
      <c r="B11" s="40"/>
      <c r="C11" s="41"/>
      <c r="D11" s="42"/>
      <c r="E11" s="42"/>
      <c r="F11" s="43"/>
    </row>
    <row r="12" spans="1:6" ht="13.5" customHeight="1">
      <c r="A12" s="12"/>
      <c r="B12" s="13" t="s">
        <v>7</v>
      </c>
      <c r="C12" s="14" t="s">
        <v>29</v>
      </c>
      <c r="D12" s="15" t="s">
        <v>22</v>
      </c>
      <c r="E12" s="14"/>
      <c r="F12" s="13" t="s">
        <v>15</v>
      </c>
    </row>
    <row r="13" spans="1:6" ht="9.9499999999999993" customHeight="1">
      <c r="A13" s="16" t="s">
        <v>4</v>
      </c>
      <c r="B13" s="17" t="s">
        <v>8</v>
      </c>
      <c r="C13" s="16" t="s">
        <v>26</v>
      </c>
      <c r="D13" s="18" t="s">
        <v>23</v>
      </c>
      <c r="E13" s="18" t="s">
        <v>16</v>
      </c>
      <c r="F13" s="18" t="s">
        <v>2</v>
      </c>
    </row>
    <row r="14" spans="1:6" ht="9.9499999999999993" customHeight="1">
      <c r="A14" s="19"/>
      <c r="B14" s="17" t="s">
        <v>9</v>
      </c>
      <c r="C14" s="16" t="s">
        <v>27</v>
      </c>
      <c r="D14" s="18" t="s">
        <v>2</v>
      </c>
      <c r="E14" s="18"/>
      <c r="F14" s="18"/>
    </row>
    <row r="15" spans="1:6" ht="9.9499999999999993" customHeight="1">
      <c r="A15" s="20">
        <v>1</v>
      </c>
      <c r="B15" s="20">
        <v>2</v>
      </c>
      <c r="C15" s="20">
        <v>3</v>
      </c>
      <c r="D15" s="21" t="s">
        <v>1</v>
      </c>
      <c r="E15" s="21" t="s">
        <v>18</v>
      </c>
      <c r="F15" s="21" t="s">
        <v>19</v>
      </c>
    </row>
    <row r="16" spans="1:6" ht="12.75" customHeight="1">
      <c r="A16" s="74" t="s">
        <v>31</v>
      </c>
      <c r="B16" s="170" t="s">
        <v>110</v>
      </c>
      <c r="C16" s="171" t="s">
        <v>21</v>
      </c>
      <c r="D16" s="172">
        <f>D18+D57</f>
        <v>11468200</v>
      </c>
      <c r="E16" s="172">
        <f>E18+E57+E56</f>
        <v>3251959.88</v>
      </c>
      <c r="F16" s="166">
        <f>D16-E16</f>
        <v>8216240.1200000001</v>
      </c>
    </row>
    <row r="17" spans="1:6" ht="11.25" customHeight="1">
      <c r="A17" s="75" t="s">
        <v>5</v>
      </c>
      <c r="B17" s="170"/>
      <c r="C17" s="171"/>
      <c r="D17" s="172"/>
      <c r="E17" s="172"/>
      <c r="F17" s="166"/>
    </row>
    <row r="18" spans="1:6" ht="12.75" customHeight="1">
      <c r="A18" s="68" t="s">
        <v>32</v>
      </c>
      <c r="B18" s="69" t="s">
        <v>110</v>
      </c>
      <c r="C18" s="70" t="s">
        <v>175</v>
      </c>
      <c r="D18" s="137">
        <f>D19+D29+D40++D51+D43</f>
        <v>8574100</v>
      </c>
      <c r="E18" s="137">
        <f>E19+E29+E40++E51+E43+E26+E48</f>
        <v>2635257.91</v>
      </c>
      <c r="F18" s="138">
        <f>D18-E18</f>
        <v>5938842.0899999999</v>
      </c>
    </row>
    <row r="19" spans="1:6" ht="13.5" customHeight="1">
      <c r="A19" s="68" t="s">
        <v>33</v>
      </c>
      <c r="B19" s="69" t="s">
        <v>110</v>
      </c>
      <c r="C19" s="70" t="s">
        <v>176</v>
      </c>
      <c r="D19" s="71">
        <f>D20</f>
        <v>1413300</v>
      </c>
      <c r="E19" s="71">
        <f>E20</f>
        <v>600555.79999999993</v>
      </c>
      <c r="F19" s="72">
        <f t="shared" ref="F19:F42" si="0">D19-E19</f>
        <v>812744.20000000007</v>
      </c>
    </row>
    <row r="20" spans="1:6" ht="12" customHeight="1">
      <c r="A20" s="68" t="s">
        <v>34</v>
      </c>
      <c r="B20" s="69" t="s">
        <v>110</v>
      </c>
      <c r="C20" s="70" t="s">
        <v>177</v>
      </c>
      <c r="D20" s="71">
        <f>D21</f>
        <v>1413300</v>
      </c>
      <c r="E20" s="71">
        <f>E21+E23+E22</f>
        <v>600555.79999999993</v>
      </c>
      <c r="F20" s="72">
        <f t="shared" si="0"/>
        <v>812744.20000000007</v>
      </c>
    </row>
    <row r="21" spans="1:6" ht="55.5" customHeight="1">
      <c r="A21" s="68" t="s">
        <v>252</v>
      </c>
      <c r="B21" s="69" t="s">
        <v>110</v>
      </c>
      <c r="C21" s="70" t="s">
        <v>178</v>
      </c>
      <c r="D21" s="71">
        <v>1413300</v>
      </c>
      <c r="E21" s="73">
        <v>599437.89</v>
      </c>
      <c r="F21" s="72">
        <f t="shared" si="0"/>
        <v>813862.11</v>
      </c>
    </row>
    <row r="22" spans="1:6" ht="49.5" customHeight="1">
      <c r="A22" s="68" t="s">
        <v>222</v>
      </c>
      <c r="B22" s="69" t="s">
        <v>110</v>
      </c>
      <c r="C22" s="70" t="s">
        <v>223</v>
      </c>
      <c r="D22" s="71">
        <v>0</v>
      </c>
      <c r="E22" s="73">
        <v>226.44</v>
      </c>
      <c r="F22" s="72" t="s">
        <v>64</v>
      </c>
    </row>
    <row r="23" spans="1:6" ht="46.5" customHeight="1">
      <c r="A23" s="68" t="s">
        <v>173</v>
      </c>
      <c r="B23" s="69" t="s">
        <v>110</v>
      </c>
      <c r="C23" s="70" t="s">
        <v>179</v>
      </c>
      <c r="D23" s="71">
        <v>0</v>
      </c>
      <c r="E23" s="73">
        <v>891.47</v>
      </c>
      <c r="F23" s="72" t="s">
        <v>64</v>
      </c>
    </row>
    <row r="24" spans="1:6" ht="59.25" hidden="1" customHeight="1">
      <c r="A24" s="62"/>
      <c r="B24" s="63" t="s">
        <v>110</v>
      </c>
      <c r="C24" s="64"/>
      <c r="D24" s="65"/>
      <c r="E24" s="67"/>
      <c r="F24" s="66">
        <f t="shared" si="0"/>
        <v>0</v>
      </c>
    </row>
    <row r="25" spans="1:6" ht="18.75" customHeight="1">
      <c r="A25" s="160" t="s">
        <v>612</v>
      </c>
      <c r="B25" s="161" t="s">
        <v>110</v>
      </c>
      <c r="C25" s="162" t="s">
        <v>613</v>
      </c>
      <c r="D25" s="163">
        <f t="shared" ref="D25:E27" si="1">D26</f>
        <v>0</v>
      </c>
      <c r="E25" s="163">
        <f t="shared" si="1"/>
        <v>27.2</v>
      </c>
      <c r="F25" s="164">
        <f t="shared" si="0"/>
        <v>-27.2</v>
      </c>
    </row>
    <row r="26" spans="1:6" ht="18" customHeight="1">
      <c r="A26" s="160" t="s">
        <v>113</v>
      </c>
      <c r="B26" s="161" t="s">
        <v>110</v>
      </c>
      <c r="C26" s="162" t="s">
        <v>503</v>
      </c>
      <c r="D26" s="163">
        <f t="shared" si="1"/>
        <v>0</v>
      </c>
      <c r="E26" s="163">
        <f t="shared" si="1"/>
        <v>27.2</v>
      </c>
      <c r="F26" s="164">
        <f>D26-E26</f>
        <v>-27.2</v>
      </c>
    </row>
    <row r="27" spans="1:6" ht="16.5" customHeight="1">
      <c r="A27" s="160" t="s">
        <v>113</v>
      </c>
      <c r="B27" s="161" t="s">
        <v>110</v>
      </c>
      <c r="C27" s="162" t="s">
        <v>180</v>
      </c>
      <c r="D27" s="163">
        <f t="shared" si="1"/>
        <v>0</v>
      </c>
      <c r="E27" s="163">
        <f t="shared" si="1"/>
        <v>27.2</v>
      </c>
      <c r="F27" s="164">
        <f t="shared" ref="F27:F28" si="2">D27-E27</f>
        <v>-27.2</v>
      </c>
    </row>
    <row r="28" spans="1:6" ht="13.5" customHeight="1">
      <c r="A28" s="160" t="s">
        <v>113</v>
      </c>
      <c r="B28" s="161" t="s">
        <v>110</v>
      </c>
      <c r="C28" s="162" t="s">
        <v>502</v>
      </c>
      <c r="D28" s="163">
        <v>0</v>
      </c>
      <c r="E28" s="165">
        <v>27.2</v>
      </c>
      <c r="F28" s="164">
        <f t="shared" si="2"/>
        <v>-27.2</v>
      </c>
    </row>
    <row r="29" spans="1:6" ht="12" customHeight="1">
      <c r="A29" s="68" t="s">
        <v>35</v>
      </c>
      <c r="B29" s="69" t="s">
        <v>110</v>
      </c>
      <c r="C29" s="70" t="s">
        <v>181</v>
      </c>
      <c r="D29" s="71">
        <f>D30+D35+D32</f>
        <v>7080700</v>
      </c>
      <c r="E29" s="71">
        <f>E30+E35+E32</f>
        <v>1974718.37</v>
      </c>
      <c r="F29" s="72">
        <f t="shared" si="0"/>
        <v>5105981.63</v>
      </c>
    </row>
    <row r="30" spans="1:6" ht="12.75" customHeight="1">
      <c r="A30" s="68" t="s">
        <v>36</v>
      </c>
      <c r="B30" s="69" t="s">
        <v>110</v>
      </c>
      <c r="C30" s="70" t="s">
        <v>182</v>
      </c>
      <c r="D30" s="71">
        <f>D31</f>
        <v>436300</v>
      </c>
      <c r="E30" s="71">
        <f>E31</f>
        <v>50693.34</v>
      </c>
      <c r="F30" s="72">
        <f t="shared" si="0"/>
        <v>385606.66000000003</v>
      </c>
    </row>
    <row r="31" spans="1:6" ht="35.25" customHeight="1">
      <c r="A31" s="68" t="s">
        <v>476</v>
      </c>
      <c r="B31" s="69" t="s">
        <v>110</v>
      </c>
      <c r="C31" s="70" t="s">
        <v>183</v>
      </c>
      <c r="D31" s="71">
        <v>436300</v>
      </c>
      <c r="E31" s="73">
        <v>50693.34</v>
      </c>
      <c r="F31" s="72">
        <f t="shared" si="0"/>
        <v>385606.66000000003</v>
      </c>
    </row>
    <row r="32" spans="1:6" ht="12" hidden="1" customHeight="1">
      <c r="A32" s="62"/>
      <c r="B32" s="63" t="s">
        <v>110</v>
      </c>
      <c r="C32" s="64"/>
      <c r="D32" s="65"/>
      <c r="E32" s="65"/>
      <c r="F32" s="66"/>
    </row>
    <row r="33" spans="1:6" ht="12" hidden="1" customHeight="1">
      <c r="A33" s="62"/>
      <c r="B33" s="63" t="s">
        <v>110</v>
      </c>
      <c r="C33" s="64"/>
      <c r="D33" s="65"/>
      <c r="E33" s="67"/>
      <c r="F33" s="66"/>
    </row>
    <row r="34" spans="1:6" ht="21" hidden="1" customHeight="1">
      <c r="A34" s="62"/>
      <c r="B34" s="63" t="s">
        <v>110</v>
      </c>
      <c r="C34" s="64"/>
      <c r="D34" s="65"/>
      <c r="E34" s="67"/>
      <c r="F34" s="66"/>
    </row>
    <row r="35" spans="1:6" ht="12.75" customHeight="1">
      <c r="A35" s="68" t="s">
        <v>37</v>
      </c>
      <c r="B35" s="69" t="s">
        <v>110</v>
      </c>
      <c r="C35" s="70" t="s">
        <v>184</v>
      </c>
      <c r="D35" s="71">
        <f>D36+D38</f>
        <v>6644400</v>
      </c>
      <c r="E35" s="71">
        <f>E36+E38</f>
        <v>1924025.03</v>
      </c>
      <c r="F35" s="72">
        <f t="shared" si="0"/>
        <v>4720374.97</v>
      </c>
    </row>
    <row r="36" spans="1:6" ht="15.75" customHeight="1">
      <c r="A36" s="68" t="s">
        <v>261</v>
      </c>
      <c r="B36" s="69" t="s">
        <v>110</v>
      </c>
      <c r="C36" s="70" t="s">
        <v>272</v>
      </c>
      <c r="D36" s="71">
        <f>D37</f>
        <v>3597900</v>
      </c>
      <c r="E36" s="71">
        <f>E37</f>
        <v>1775052.05</v>
      </c>
      <c r="F36" s="72">
        <f t="shared" si="0"/>
        <v>1822847.95</v>
      </c>
    </row>
    <row r="37" spans="1:6" ht="35.25" customHeight="1">
      <c r="A37" s="68" t="s">
        <v>263</v>
      </c>
      <c r="B37" s="69" t="s">
        <v>110</v>
      </c>
      <c r="C37" s="70" t="s">
        <v>262</v>
      </c>
      <c r="D37" s="71">
        <v>3597900</v>
      </c>
      <c r="E37" s="73">
        <v>1775052.05</v>
      </c>
      <c r="F37" s="72">
        <f t="shared" si="0"/>
        <v>1822847.95</v>
      </c>
    </row>
    <row r="38" spans="1:6" ht="15.75" customHeight="1">
      <c r="A38" s="68" t="s">
        <v>264</v>
      </c>
      <c r="B38" s="69" t="s">
        <v>110</v>
      </c>
      <c r="C38" s="70" t="s">
        <v>265</v>
      </c>
      <c r="D38" s="71">
        <f>D39</f>
        <v>3046500</v>
      </c>
      <c r="E38" s="71">
        <f>E39</f>
        <v>148972.98000000001</v>
      </c>
      <c r="F38" s="72">
        <f t="shared" si="0"/>
        <v>2897527.02</v>
      </c>
    </row>
    <row r="39" spans="1:6" ht="38.25" customHeight="1">
      <c r="A39" s="68" t="s">
        <v>267</v>
      </c>
      <c r="B39" s="69" t="s">
        <v>110</v>
      </c>
      <c r="C39" s="70" t="s">
        <v>266</v>
      </c>
      <c r="D39" s="71">
        <v>3046500</v>
      </c>
      <c r="E39" s="73">
        <v>148972.98000000001</v>
      </c>
      <c r="F39" s="72">
        <f t="shared" si="0"/>
        <v>2897527.02</v>
      </c>
    </row>
    <row r="40" spans="1:6" ht="12.75" customHeight="1">
      <c r="A40" s="68" t="s">
        <v>39</v>
      </c>
      <c r="B40" s="69" t="s">
        <v>110</v>
      </c>
      <c r="C40" s="70" t="s">
        <v>185</v>
      </c>
      <c r="D40" s="71">
        <f>D41</f>
        <v>7700</v>
      </c>
      <c r="E40" s="71">
        <f>E41</f>
        <v>0</v>
      </c>
      <c r="F40" s="78">
        <f t="shared" si="0"/>
        <v>7700</v>
      </c>
    </row>
    <row r="41" spans="1:6" ht="46.5" customHeight="1">
      <c r="A41" s="68" t="s">
        <v>40</v>
      </c>
      <c r="B41" s="69" t="s">
        <v>110</v>
      </c>
      <c r="C41" s="70" t="s">
        <v>186</v>
      </c>
      <c r="D41" s="71">
        <f>D42</f>
        <v>7700</v>
      </c>
      <c r="E41" s="71">
        <f>E42</f>
        <v>0</v>
      </c>
      <c r="F41" s="78">
        <f t="shared" si="0"/>
        <v>7700</v>
      </c>
    </row>
    <row r="42" spans="1:6" ht="69" customHeight="1">
      <c r="A42" s="68" t="s">
        <v>41</v>
      </c>
      <c r="B42" s="69" t="s">
        <v>110</v>
      </c>
      <c r="C42" s="70" t="s">
        <v>187</v>
      </c>
      <c r="D42" s="71">
        <v>7700</v>
      </c>
      <c r="E42" s="73"/>
      <c r="F42" s="78">
        <f t="shared" si="0"/>
        <v>7700</v>
      </c>
    </row>
    <row r="43" spans="1:6" ht="33.75" customHeight="1">
      <c r="A43" s="68" t="s">
        <v>49</v>
      </c>
      <c r="B43" s="69" t="s">
        <v>110</v>
      </c>
      <c r="C43" s="70" t="s">
        <v>188</v>
      </c>
      <c r="D43" s="71">
        <f>SUM(D44)</f>
        <v>20000</v>
      </c>
      <c r="E43" s="71">
        <f>SUM(E44)</f>
        <v>6300.54</v>
      </c>
      <c r="F43" s="76" t="s">
        <v>64</v>
      </c>
    </row>
    <row r="44" spans="1:6" ht="80.25" customHeight="1">
      <c r="A44" s="68" t="s">
        <v>38</v>
      </c>
      <c r="B44" s="69" t="s">
        <v>110</v>
      </c>
      <c r="C44" s="70" t="s">
        <v>189</v>
      </c>
      <c r="D44" s="71">
        <f>SUM(D45)</f>
        <v>20000</v>
      </c>
      <c r="E44" s="71">
        <f>E45</f>
        <v>6300.54</v>
      </c>
      <c r="F44" s="76" t="s">
        <v>64</v>
      </c>
    </row>
    <row r="45" spans="1:6" ht="49.5" customHeight="1">
      <c r="A45" s="85" t="s">
        <v>472</v>
      </c>
      <c r="B45" s="69" t="s">
        <v>110</v>
      </c>
      <c r="C45" s="70" t="s">
        <v>470</v>
      </c>
      <c r="D45" s="71">
        <f>SUM(D46)</f>
        <v>20000</v>
      </c>
      <c r="E45" s="73">
        <f>E46</f>
        <v>6300.54</v>
      </c>
      <c r="F45" s="76" t="s">
        <v>64</v>
      </c>
    </row>
    <row r="46" spans="1:6" ht="43.5" customHeight="1">
      <c r="A46" s="85" t="s">
        <v>473</v>
      </c>
      <c r="B46" s="69" t="s">
        <v>110</v>
      </c>
      <c r="C46" s="70" t="s">
        <v>471</v>
      </c>
      <c r="D46" s="71">
        <v>20000</v>
      </c>
      <c r="E46" s="73">
        <v>6300.54</v>
      </c>
      <c r="F46" s="76" t="s">
        <v>64</v>
      </c>
    </row>
    <row r="47" spans="1:6" ht="21" customHeight="1">
      <c r="A47" s="68" t="s">
        <v>602</v>
      </c>
      <c r="B47" s="69"/>
      <c r="C47" s="70" t="s">
        <v>603</v>
      </c>
      <c r="D47" s="71">
        <f t="shared" ref="D47:E49" si="3">D48</f>
        <v>0</v>
      </c>
      <c r="E47" s="73">
        <f t="shared" si="3"/>
        <v>52356</v>
      </c>
      <c r="F47" s="136">
        <f>D47-E47</f>
        <v>-52356</v>
      </c>
    </row>
    <row r="48" spans="1:6" ht="19.5" customHeight="1">
      <c r="A48" s="68" t="s">
        <v>575</v>
      </c>
      <c r="B48" s="69" t="s">
        <v>110</v>
      </c>
      <c r="C48" s="70" t="s">
        <v>504</v>
      </c>
      <c r="D48" s="71">
        <f t="shared" si="3"/>
        <v>0</v>
      </c>
      <c r="E48" s="73">
        <f t="shared" si="3"/>
        <v>52356</v>
      </c>
      <c r="F48" s="136">
        <f>D48-E48</f>
        <v>-52356</v>
      </c>
    </row>
    <row r="49" spans="1:6" ht="25.5" customHeight="1">
      <c r="A49" s="68" t="s">
        <v>576</v>
      </c>
      <c r="B49" s="69" t="s">
        <v>110</v>
      </c>
      <c r="C49" s="70" t="s">
        <v>505</v>
      </c>
      <c r="D49" s="71">
        <f t="shared" si="3"/>
        <v>0</v>
      </c>
      <c r="E49" s="73">
        <f t="shared" si="3"/>
        <v>52356</v>
      </c>
      <c r="F49" s="136">
        <f t="shared" ref="F49:F50" si="4">D49-E49</f>
        <v>-52356</v>
      </c>
    </row>
    <row r="50" spans="1:6" ht="25.5" customHeight="1">
      <c r="A50" s="68" t="s">
        <v>577</v>
      </c>
      <c r="B50" s="69" t="s">
        <v>110</v>
      </c>
      <c r="C50" s="70" t="s">
        <v>566</v>
      </c>
      <c r="D50" s="71">
        <v>0</v>
      </c>
      <c r="E50" s="73">
        <v>52356</v>
      </c>
      <c r="F50" s="136">
        <f t="shared" si="4"/>
        <v>-52356</v>
      </c>
    </row>
    <row r="51" spans="1:6" ht="10.5" customHeight="1">
      <c r="A51" s="68" t="s">
        <v>111</v>
      </c>
      <c r="B51" s="69" t="s">
        <v>110</v>
      </c>
      <c r="C51" s="70" t="s">
        <v>190</v>
      </c>
      <c r="D51" s="71">
        <f>D52+D54</f>
        <v>52400</v>
      </c>
      <c r="E51" s="71">
        <f>E52</f>
        <v>1300</v>
      </c>
      <c r="F51" s="72">
        <f t="shared" ref="F51:F56" si="5">D51-E51</f>
        <v>51100</v>
      </c>
    </row>
    <row r="52" spans="1:6" ht="36" customHeight="1">
      <c r="A52" s="68" t="s">
        <v>114</v>
      </c>
      <c r="B52" s="69" t="s">
        <v>110</v>
      </c>
      <c r="C52" s="70" t="s">
        <v>191</v>
      </c>
      <c r="D52" s="71">
        <f>D53</f>
        <v>50000</v>
      </c>
      <c r="E52" s="71">
        <f>E53</f>
        <v>1300</v>
      </c>
      <c r="F52" s="80">
        <f t="shared" si="5"/>
        <v>48700</v>
      </c>
    </row>
    <row r="53" spans="1:6" ht="47.25" customHeight="1">
      <c r="A53" s="68" t="s">
        <v>477</v>
      </c>
      <c r="B53" s="69" t="s">
        <v>110</v>
      </c>
      <c r="C53" s="70" t="s">
        <v>192</v>
      </c>
      <c r="D53" s="71">
        <v>50000</v>
      </c>
      <c r="E53" s="71">
        <v>1300</v>
      </c>
      <c r="F53" s="80">
        <f t="shared" si="5"/>
        <v>48700</v>
      </c>
    </row>
    <row r="54" spans="1:6" ht="24" customHeight="1">
      <c r="A54" s="68" t="s">
        <v>112</v>
      </c>
      <c r="B54" s="69" t="s">
        <v>110</v>
      </c>
      <c r="C54" s="70" t="s">
        <v>193</v>
      </c>
      <c r="D54" s="71">
        <f>D55</f>
        <v>2400</v>
      </c>
      <c r="E54" s="71"/>
      <c r="F54" s="72">
        <f t="shared" si="5"/>
        <v>2400</v>
      </c>
    </row>
    <row r="55" spans="1:6" ht="37.5" customHeight="1">
      <c r="A55" s="68" t="s">
        <v>478</v>
      </c>
      <c r="B55" s="69" t="s">
        <v>110</v>
      </c>
      <c r="C55" s="70" t="s">
        <v>194</v>
      </c>
      <c r="D55" s="71">
        <v>2400</v>
      </c>
      <c r="E55" s="73"/>
      <c r="F55" s="72">
        <f t="shared" si="5"/>
        <v>2400</v>
      </c>
    </row>
    <row r="56" spans="1:6" ht="20.25" customHeight="1">
      <c r="A56" s="68" t="s">
        <v>484</v>
      </c>
      <c r="B56" s="69"/>
      <c r="C56" s="70" t="s">
        <v>604</v>
      </c>
      <c r="D56" s="71">
        <v>0</v>
      </c>
      <c r="E56" s="73"/>
      <c r="F56" s="86">
        <f t="shared" si="5"/>
        <v>0</v>
      </c>
    </row>
    <row r="57" spans="1:6" ht="15" customHeight="1">
      <c r="A57" s="68" t="s">
        <v>42</v>
      </c>
      <c r="B57" s="69" t="s">
        <v>110</v>
      </c>
      <c r="C57" s="70" t="s">
        <v>195</v>
      </c>
      <c r="D57" s="137">
        <f>D58+D64</f>
        <v>2894100</v>
      </c>
      <c r="E57" s="137">
        <f>E58</f>
        <v>616701.97</v>
      </c>
      <c r="F57" s="137">
        <f>F58+F64</f>
        <v>1774640.9600000002</v>
      </c>
    </row>
    <row r="58" spans="1:6" ht="36.75" customHeight="1">
      <c r="A58" s="68" t="s">
        <v>43</v>
      </c>
      <c r="B58" s="69" t="s">
        <v>110</v>
      </c>
      <c r="C58" s="70" t="s">
        <v>196</v>
      </c>
      <c r="D58" s="71">
        <f>D62+D59</f>
        <v>173500</v>
      </c>
      <c r="E58" s="71">
        <f>E59+E62+E64</f>
        <v>616701.97</v>
      </c>
      <c r="F58" s="79">
        <f>D58-E58</f>
        <v>-443201.97</v>
      </c>
    </row>
    <row r="59" spans="1:6" ht="24" customHeight="1">
      <c r="A59" s="68" t="s">
        <v>44</v>
      </c>
      <c r="B59" s="69" t="s">
        <v>110</v>
      </c>
      <c r="C59" s="70" t="s">
        <v>197</v>
      </c>
      <c r="D59" s="71">
        <f>D60</f>
        <v>200</v>
      </c>
      <c r="E59" s="71">
        <f>E60</f>
        <v>200</v>
      </c>
      <c r="F59" s="80">
        <f>D59-E59</f>
        <v>0</v>
      </c>
    </row>
    <row r="60" spans="1:6" ht="33" customHeight="1">
      <c r="A60" s="68" t="s">
        <v>46</v>
      </c>
      <c r="B60" s="69" t="s">
        <v>110</v>
      </c>
      <c r="C60" s="70" t="s">
        <v>198</v>
      </c>
      <c r="D60" s="71">
        <f>D61</f>
        <v>200</v>
      </c>
      <c r="E60" s="71">
        <f>E61</f>
        <v>200</v>
      </c>
      <c r="F60" s="136">
        <f t="shared" ref="F60:F61" si="6">D60-E60</f>
        <v>0</v>
      </c>
    </row>
    <row r="61" spans="1:6" ht="34.5" customHeight="1">
      <c r="A61" s="68" t="s">
        <v>479</v>
      </c>
      <c r="B61" s="69" t="s">
        <v>110</v>
      </c>
      <c r="C61" s="70" t="s">
        <v>199</v>
      </c>
      <c r="D61" s="71">
        <v>200</v>
      </c>
      <c r="E61" s="73">
        <v>200</v>
      </c>
      <c r="F61" s="136">
        <f t="shared" si="6"/>
        <v>0</v>
      </c>
    </row>
    <row r="62" spans="1:6" ht="33.75" customHeight="1">
      <c r="A62" s="68" t="s">
        <v>45</v>
      </c>
      <c r="B62" s="69" t="s">
        <v>110</v>
      </c>
      <c r="C62" s="70" t="s">
        <v>522</v>
      </c>
      <c r="D62" s="71">
        <f>D63</f>
        <v>173300</v>
      </c>
      <c r="E62" s="71">
        <f>E63</f>
        <v>113744.9</v>
      </c>
      <c r="F62" s="88">
        <f t="shared" ref="F62:F63" si="7">D62-E62</f>
        <v>59555.100000000006</v>
      </c>
    </row>
    <row r="63" spans="1:6" ht="36.75" customHeight="1">
      <c r="A63" s="68" t="s">
        <v>482</v>
      </c>
      <c r="B63" s="69" t="s">
        <v>110</v>
      </c>
      <c r="C63" s="70" t="s">
        <v>521</v>
      </c>
      <c r="D63" s="71">
        <v>173300</v>
      </c>
      <c r="E63" s="73">
        <v>113744.9</v>
      </c>
      <c r="F63" s="88">
        <f t="shared" si="7"/>
        <v>59555.100000000006</v>
      </c>
    </row>
    <row r="64" spans="1:6" ht="18" customHeight="1">
      <c r="A64" s="68" t="s">
        <v>47</v>
      </c>
      <c r="B64" s="69" t="s">
        <v>110</v>
      </c>
      <c r="C64" s="70" t="s">
        <v>200</v>
      </c>
      <c r="D64" s="71">
        <f>SUM(D65)+D67</f>
        <v>2720600</v>
      </c>
      <c r="E64" s="71">
        <f>SUM(E65)+E67</f>
        <v>502757.07</v>
      </c>
      <c r="F64" s="81">
        <f>D64-E64</f>
        <v>2217842.9300000002</v>
      </c>
    </row>
    <row r="65" spans="1:6" ht="57.75" customHeight="1">
      <c r="A65" s="68" t="s">
        <v>600</v>
      </c>
      <c r="B65" s="69" t="s">
        <v>110</v>
      </c>
      <c r="C65" s="70" t="s">
        <v>523</v>
      </c>
      <c r="D65" s="71">
        <f>SUM(D66)</f>
        <v>2607400</v>
      </c>
      <c r="E65" s="71">
        <f>SUM(E66)</f>
        <v>502757.07</v>
      </c>
      <c r="F65" s="87">
        <f t="shared" ref="F65:F66" si="8">D65-E65</f>
        <v>2104642.9300000002</v>
      </c>
    </row>
    <row r="66" spans="1:6" ht="70.5" customHeight="1">
      <c r="A66" s="68" t="s">
        <v>601</v>
      </c>
      <c r="B66" s="69" t="s">
        <v>110</v>
      </c>
      <c r="C66" s="70" t="s">
        <v>524</v>
      </c>
      <c r="D66" s="71">
        <v>2607400</v>
      </c>
      <c r="E66" s="71">
        <v>502757.07</v>
      </c>
      <c r="F66" s="87">
        <f t="shared" si="8"/>
        <v>2104642.9300000002</v>
      </c>
    </row>
    <row r="67" spans="1:6" ht="25.5" customHeight="1">
      <c r="A67" s="68" t="s">
        <v>48</v>
      </c>
      <c r="B67" s="69" t="s">
        <v>110</v>
      </c>
      <c r="C67" s="70" t="s">
        <v>589</v>
      </c>
      <c r="D67" s="71">
        <f>SUM(D68)</f>
        <v>113200</v>
      </c>
      <c r="E67" s="71">
        <f>SUM(E68)</f>
        <v>0</v>
      </c>
      <c r="F67" s="136">
        <f t="shared" ref="F67:F68" si="9">D67-E67</f>
        <v>113200</v>
      </c>
    </row>
    <row r="68" spans="1:6" ht="25.5" customHeight="1">
      <c r="A68" s="68" t="s">
        <v>474</v>
      </c>
      <c r="B68" s="69" t="s">
        <v>110</v>
      </c>
      <c r="C68" s="70" t="s">
        <v>588</v>
      </c>
      <c r="D68" s="71">
        <v>113200</v>
      </c>
      <c r="E68" s="71">
        <v>0</v>
      </c>
      <c r="F68" s="136">
        <f t="shared" si="9"/>
        <v>113200</v>
      </c>
    </row>
    <row r="69" spans="1:6" ht="15.75" customHeight="1">
      <c r="A69" s="37"/>
      <c r="B69" s="22"/>
      <c r="C69" s="23"/>
      <c r="D69" s="24"/>
      <c r="E69" s="24"/>
      <c r="F69" s="23"/>
    </row>
    <row r="70" spans="1:6" ht="12.75" customHeight="1">
      <c r="A70" s="36"/>
      <c r="B70" s="35"/>
      <c r="C70" s="23"/>
      <c r="D70" s="23"/>
      <c r="E70" s="23"/>
      <c r="F70" s="23"/>
    </row>
    <row r="71" spans="1:6" ht="12.75" customHeight="1">
      <c r="A71" s="36"/>
      <c r="B71" s="35"/>
      <c r="C71" s="23"/>
      <c r="D71" s="23"/>
      <c r="E71" s="23"/>
      <c r="F71" s="23"/>
    </row>
    <row r="72" spans="1:6" ht="22.5" customHeight="1">
      <c r="A72" s="36"/>
      <c r="B72" s="35"/>
      <c r="C72" s="23"/>
      <c r="D72" s="23"/>
      <c r="E72" s="23"/>
      <c r="F72" s="23"/>
    </row>
    <row r="73" spans="1:6" ht="11.25" customHeight="1">
      <c r="C73" s="25"/>
      <c r="D73" s="24"/>
    </row>
    <row r="74" spans="1:6" ht="11.25" customHeight="1">
      <c r="C74" s="25"/>
      <c r="D74" s="24"/>
    </row>
    <row r="75" spans="1:6" ht="11.25" customHeight="1">
      <c r="C75" s="25"/>
      <c r="D75" s="24"/>
    </row>
    <row r="76" spans="1:6" ht="11.25" customHeight="1">
      <c r="C76" s="25"/>
      <c r="D76" s="24"/>
    </row>
    <row r="77" spans="1:6" ht="11.25" customHeight="1">
      <c r="C77" s="25"/>
      <c r="D77" s="24"/>
    </row>
    <row r="78" spans="1:6" ht="11.25" customHeight="1">
      <c r="C78" s="25"/>
      <c r="D78" s="24"/>
    </row>
    <row r="79" spans="1:6" ht="11.25" customHeight="1">
      <c r="C79" s="25"/>
      <c r="D79" s="24"/>
    </row>
    <row r="80" spans="1:6" ht="11.25" customHeight="1">
      <c r="C80" s="25"/>
      <c r="D80" s="24"/>
    </row>
    <row r="81" spans="1:4" ht="11.25" customHeight="1">
      <c r="C81" s="25"/>
      <c r="D81" s="24"/>
    </row>
    <row r="82" spans="1:4" ht="11.25" customHeight="1">
      <c r="C82" s="25"/>
      <c r="D82" s="24"/>
    </row>
    <row r="83" spans="1:4" ht="11.25" customHeight="1">
      <c r="C83" s="25"/>
      <c r="D83" s="24"/>
    </row>
    <row r="84" spans="1:4" ht="11.25" customHeight="1">
      <c r="C84" s="25"/>
      <c r="D84" s="24"/>
    </row>
    <row r="85" spans="1:4" ht="11.25" customHeight="1">
      <c r="C85" s="25"/>
      <c r="D85" s="24"/>
    </row>
    <row r="86" spans="1:4" ht="11.25" customHeight="1">
      <c r="C86" s="25"/>
      <c r="D86" s="24"/>
    </row>
    <row r="87" spans="1:4" ht="11.25" customHeight="1">
      <c r="C87" s="25"/>
      <c r="D87" s="24"/>
    </row>
    <row r="88" spans="1:4" ht="11.25" customHeight="1">
      <c r="C88" s="25"/>
      <c r="D88" s="24"/>
    </row>
    <row r="89" spans="1:4" ht="11.25" customHeight="1">
      <c r="C89" s="25"/>
      <c r="D89" s="24"/>
    </row>
    <row r="90" spans="1:4" ht="11.25" customHeight="1">
      <c r="C90" s="25"/>
      <c r="D90" s="24"/>
    </row>
    <row r="91" spans="1:4" ht="11.25" customHeight="1">
      <c r="C91" s="25"/>
      <c r="D91" s="24"/>
    </row>
    <row r="92" spans="1:4" ht="11.25" customHeight="1">
      <c r="C92" s="25"/>
      <c r="D92" s="24"/>
    </row>
    <row r="93" spans="1:4" ht="23.25" customHeight="1"/>
    <row r="94" spans="1:4" ht="9.9499999999999993" customHeight="1"/>
    <row r="95" spans="1:4" ht="12.75" customHeight="1">
      <c r="A95" s="25"/>
      <c r="B95" s="25"/>
      <c r="C95" s="27"/>
    </row>
  </sheetData>
  <mergeCells count="7">
    <mergeCell ref="F16:F17"/>
    <mergeCell ref="D3:E3"/>
    <mergeCell ref="A7:D7"/>
    <mergeCell ref="B16:B17"/>
    <mergeCell ref="C16:C17"/>
    <mergeCell ref="D16:D17"/>
    <mergeCell ref="E16:E17"/>
  </mergeCells>
  <phoneticPr fontId="1" type="noConversion"/>
  <printOptions gridLinesSet="0"/>
  <pageMargins left="0.78740157480314965" right="0.39370078740157483" top="0.59055118110236227" bottom="0.59055118110236227" header="0" footer="0"/>
  <pageSetup paperSize="9" scale="86" pageOrder="overThenDown" orientation="portrait" verticalDpi="300" r:id="rId1"/>
  <headerFooter alignWithMargins="0"/>
  <rowBreaks count="1" manualBreakCount="1">
    <brk id="44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F287"/>
  <sheetViews>
    <sheetView showGridLines="0" view="pageBreakPreview" zoomScale="110" zoomScaleNormal="100" zoomScaleSheetLayoutView="110" workbookViewId="0">
      <selection activeCell="C256" sqref="C256"/>
    </sheetView>
  </sheetViews>
  <sheetFormatPr defaultRowHeight="11.25"/>
  <cols>
    <col min="1" max="1" width="52.42578125" style="92" customWidth="1"/>
    <col min="2" max="2" width="5.7109375" style="46" customWidth="1"/>
    <col min="3" max="3" width="25.7109375" style="46" customWidth="1"/>
    <col min="4" max="4" width="13.5703125" style="46" customWidth="1"/>
    <col min="5" max="5" width="13.42578125" style="46" customWidth="1"/>
    <col min="6" max="6" width="13.140625" style="46" customWidth="1"/>
    <col min="7" max="16384" width="9.140625" style="46"/>
  </cols>
  <sheetData>
    <row r="1" spans="1:6" ht="14.25" customHeight="1">
      <c r="B1" s="93" t="s">
        <v>17</v>
      </c>
      <c r="C1" s="94"/>
      <c r="E1" s="95" t="s">
        <v>97</v>
      </c>
      <c r="F1" s="95"/>
    </row>
    <row r="2" spans="1:6" ht="9" customHeight="1">
      <c r="A2" s="96"/>
      <c r="B2" s="97"/>
      <c r="C2" s="98"/>
      <c r="D2" s="99"/>
      <c r="E2" s="99"/>
      <c r="F2" s="99"/>
    </row>
    <row r="3" spans="1:6" ht="38.25">
      <c r="A3" s="61" t="s">
        <v>65</v>
      </c>
      <c r="B3" s="100" t="s">
        <v>66</v>
      </c>
      <c r="C3" s="100" t="s">
        <v>67</v>
      </c>
      <c r="D3" s="100" t="s">
        <v>68</v>
      </c>
      <c r="E3" s="100" t="s">
        <v>16</v>
      </c>
      <c r="F3" s="100" t="s">
        <v>69</v>
      </c>
    </row>
    <row r="4" spans="1:6" ht="12.75">
      <c r="A4" s="101">
        <v>1</v>
      </c>
      <c r="B4" s="143">
        <v>2</v>
      </c>
      <c r="C4" s="143">
        <v>3</v>
      </c>
      <c r="D4" s="143">
        <v>4</v>
      </c>
      <c r="E4" s="143">
        <v>5</v>
      </c>
      <c r="F4" s="102">
        <v>6</v>
      </c>
    </row>
    <row r="5" spans="1:6" ht="11.25" customHeight="1">
      <c r="A5" s="103" t="s">
        <v>70</v>
      </c>
      <c r="B5" s="174">
        <v>200</v>
      </c>
      <c r="C5" s="174" t="s">
        <v>21</v>
      </c>
      <c r="D5" s="175">
        <f>D8+D127+D145+D173+D200+D246+D259+D267+D280+D238</f>
        <v>12908807.74</v>
      </c>
      <c r="E5" s="175">
        <f>E8+E127+E145+E173+E200+E246+E259+E267+E280+E238</f>
        <v>6603733.7300000004</v>
      </c>
      <c r="F5" s="175">
        <f>F8+F127+F145+F168+F200+F246+F259+F267+F280+F238</f>
        <v>6305074.0099999998</v>
      </c>
    </row>
    <row r="6" spans="1:6" ht="12.75">
      <c r="A6" s="61" t="s">
        <v>5</v>
      </c>
      <c r="B6" s="174"/>
      <c r="C6" s="174"/>
      <c r="D6" s="175"/>
      <c r="E6" s="175"/>
      <c r="F6" s="175"/>
    </row>
    <row r="7" spans="1:6" ht="19.5" customHeight="1">
      <c r="A7" s="104" t="s">
        <v>299</v>
      </c>
      <c r="B7" s="143">
        <v>200</v>
      </c>
      <c r="C7" s="143" t="s">
        <v>300</v>
      </c>
      <c r="D7" s="142">
        <f>D8+D127+D145+D173+D200+D246+D259+D267+D280+D238</f>
        <v>12908807.74</v>
      </c>
      <c r="E7" s="142">
        <f>E8+E127+E145+E173+E200+E246+E259+E267+E280+E238</f>
        <v>6603733.7300000004</v>
      </c>
      <c r="F7" s="105">
        <f>D7-E7</f>
        <v>6305074.0099999998</v>
      </c>
    </row>
    <row r="8" spans="1:6" ht="18" customHeight="1">
      <c r="A8" s="103" t="s">
        <v>71</v>
      </c>
      <c r="B8" s="143">
        <v>200</v>
      </c>
      <c r="C8" s="143" t="s">
        <v>291</v>
      </c>
      <c r="D8" s="144">
        <f>SUM(D10+D56+D62+D68)</f>
        <v>4651900</v>
      </c>
      <c r="E8" s="144">
        <f>SUM(E10+E56+E62+E68)</f>
        <v>2753206.98</v>
      </c>
      <c r="F8" s="106">
        <f t="shared" ref="F8" si="0">D8-E8</f>
        <v>1898693.02</v>
      </c>
    </row>
    <row r="9" spans="1:6" ht="12" hidden="1" customHeight="1">
      <c r="A9" s="107" t="s">
        <v>73</v>
      </c>
      <c r="B9" s="143">
        <v>200</v>
      </c>
      <c r="C9" s="143" t="s">
        <v>116</v>
      </c>
      <c r="D9" s="142"/>
      <c r="E9" s="142"/>
      <c r="F9" s="173">
        <f>D10-E10</f>
        <v>1734340.79</v>
      </c>
    </row>
    <row r="10" spans="1:6" ht="41.25" customHeight="1">
      <c r="A10" s="108" t="s">
        <v>74</v>
      </c>
      <c r="B10" s="143">
        <v>200</v>
      </c>
      <c r="C10" s="143" t="s">
        <v>292</v>
      </c>
      <c r="D10" s="142">
        <f>D12+D49</f>
        <v>4386600</v>
      </c>
      <c r="E10" s="142">
        <f>E12+E49</f>
        <v>2652259.21</v>
      </c>
      <c r="F10" s="173"/>
    </row>
    <row r="11" spans="1:6" ht="27" customHeight="1">
      <c r="A11" s="61" t="s">
        <v>117</v>
      </c>
      <c r="B11" s="143">
        <v>200</v>
      </c>
      <c r="C11" s="143" t="s">
        <v>301</v>
      </c>
      <c r="D11" s="142">
        <f t="shared" ref="D11:E14" si="1">D12</f>
        <v>4386400</v>
      </c>
      <c r="E11" s="142">
        <f t="shared" si="1"/>
        <v>2652059.21</v>
      </c>
      <c r="F11" s="105">
        <f t="shared" ref="F11:F16" si="2">D11-E11</f>
        <v>1734340.79</v>
      </c>
    </row>
    <row r="12" spans="1:6" ht="27.75" customHeight="1">
      <c r="A12" s="61" t="s">
        <v>118</v>
      </c>
      <c r="B12" s="143">
        <v>200</v>
      </c>
      <c r="C12" s="143" t="s">
        <v>302</v>
      </c>
      <c r="D12" s="142">
        <f>D16</f>
        <v>4386400</v>
      </c>
      <c r="E12" s="142">
        <f>E16+E35</f>
        <v>2652059.21</v>
      </c>
      <c r="F12" s="142">
        <f>SUM(F16)+F35</f>
        <v>2353240.79</v>
      </c>
    </row>
    <row r="13" spans="1:6" ht="78" hidden="1" customHeight="1">
      <c r="A13" s="61" t="s">
        <v>147</v>
      </c>
      <c r="B13" s="143">
        <v>200</v>
      </c>
      <c r="C13" s="143" t="s">
        <v>119</v>
      </c>
      <c r="D13" s="142">
        <f t="shared" si="1"/>
        <v>3600100</v>
      </c>
      <c r="E13" s="142">
        <f t="shared" si="1"/>
        <v>2148644.36</v>
      </c>
      <c r="F13" s="105">
        <f t="shared" si="2"/>
        <v>1451455.6400000001</v>
      </c>
    </row>
    <row r="14" spans="1:6" ht="57.75" hidden="1" customHeight="1">
      <c r="A14" s="61" t="s">
        <v>121</v>
      </c>
      <c r="B14" s="143">
        <v>200</v>
      </c>
      <c r="C14" s="143" t="s">
        <v>120</v>
      </c>
      <c r="D14" s="142">
        <f t="shared" si="1"/>
        <v>3600100</v>
      </c>
      <c r="E14" s="142">
        <f t="shared" si="1"/>
        <v>2148644.36</v>
      </c>
      <c r="F14" s="105">
        <f t="shared" si="2"/>
        <v>1451455.6400000001</v>
      </c>
    </row>
    <row r="15" spans="1:6" ht="21" hidden="1" customHeight="1">
      <c r="A15" s="61" t="s">
        <v>104</v>
      </c>
      <c r="B15" s="143">
        <v>200</v>
      </c>
      <c r="C15" s="143" t="s">
        <v>122</v>
      </c>
      <c r="D15" s="142">
        <f>D19+D22</f>
        <v>3600100</v>
      </c>
      <c r="E15" s="142">
        <f>E19+E22</f>
        <v>2148644.36</v>
      </c>
      <c r="F15" s="105">
        <f t="shared" si="2"/>
        <v>1451455.6400000001</v>
      </c>
    </row>
    <row r="16" spans="1:6" ht="81" customHeight="1">
      <c r="A16" s="109" t="s">
        <v>303</v>
      </c>
      <c r="B16" s="143">
        <v>200</v>
      </c>
      <c r="C16" s="143" t="s">
        <v>293</v>
      </c>
      <c r="D16" s="142">
        <f>SUM(D17+D38)</f>
        <v>4386400</v>
      </c>
      <c r="E16" s="142">
        <f>E17</f>
        <v>2251137.25</v>
      </c>
      <c r="F16" s="105">
        <f t="shared" si="2"/>
        <v>2135262.75</v>
      </c>
    </row>
    <row r="17" spans="1:6" ht="57.75" customHeight="1">
      <c r="A17" s="110" t="s">
        <v>336</v>
      </c>
      <c r="B17" s="143">
        <v>200</v>
      </c>
      <c r="C17" s="143" t="s">
        <v>337</v>
      </c>
      <c r="D17" s="142">
        <f>SUM(D18)</f>
        <v>3777200</v>
      </c>
      <c r="E17" s="142">
        <f>SUM(E18)</f>
        <v>2251137.25</v>
      </c>
      <c r="F17" s="105">
        <f t="shared" ref="F17:F18" si="3">D17-E17</f>
        <v>1526062.75</v>
      </c>
    </row>
    <row r="18" spans="1:6" ht="32.25" customHeight="1">
      <c r="A18" s="111" t="s">
        <v>104</v>
      </c>
      <c r="B18" s="143">
        <v>200</v>
      </c>
      <c r="C18" s="143" t="s">
        <v>338</v>
      </c>
      <c r="D18" s="142">
        <f>SUM(D19+D21+D22)</f>
        <v>3777200</v>
      </c>
      <c r="E18" s="142">
        <f>SUM(E19+E21+E22)</f>
        <v>2251137.25</v>
      </c>
      <c r="F18" s="105">
        <f t="shared" si="3"/>
        <v>1526062.75</v>
      </c>
    </row>
    <row r="19" spans="1:6" ht="19.5" customHeight="1">
      <c r="A19" s="61" t="s">
        <v>295</v>
      </c>
      <c r="B19" s="143">
        <v>200</v>
      </c>
      <c r="C19" s="143" t="s">
        <v>294</v>
      </c>
      <c r="D19" s="142">
        <v>2765000</v>
      </c>
      <c r="E19" s="142">
        <v>1723896.69</v>
      </c>
      <c r="F19" s="173">
        <f t="shared" ref="F19" si="4">D19-E19</f>
        <v>1041103.31</v>
      </c>
    </row>
    <row r="20" spans="1:6" ht="19.5" hidden="1" customHeight="1">
      <c r="A20" s="61"/>
      <c r="B20" s="143"/>
      <c r="C20" s="143"/>
      <c r="D20" s="142"/>
      <c r="E20" s="142"/>
      <c r="F20" s="173"/>
    </row>
    <row r="21" spans="1:6" ht="27" customHeight="1">
      <c r="A21" s="61" t="s">
        <v>250</v>
      </c>
      <c r="B21" s="143">
        <v>200</v>
      </c>
      <c r="C21" s="143" t="s">
        <v>296</v>
      </c>
      <c r="D21" s="142">
        <v>177100</v>
      </c>
      <c r="E21" s="142">
        <v>102492.89</v>
      </c>
      <c r="F21" s="105">
        <f t="shared" ref="F21:F22" si="5">D21-E21</f>
        <v>74607.11</v>
      </c>
    </row>
    <row r="22" spans="1:6" ht="39.75" customHeight="1">
      <c r="A22" s="112" t="s">
        <v>513</v>
      </c>
      <c r="B22" s="143">
        <v>200</v>
      </c>
      <c r="C22" s="143" t="s">
        <v>297</v>
      </c>
      <c r="D22" s="142">
        <v>835100</v>
      </c>
      <c r="E22" s="142">
        <v>424747.67</v>
      </c>
      <c r="F22" s="105">
        <f t="shared" si="5"/>
        <v>410352.33</v>
      </c>
    </row>
    <row r="23" spans="1:6" ht="13.5" hidden="1" customHeight="1">
      <c r="A23" s="61" t="s">
        <v>73</v>
      </c>
      <c r="B23" s="143">
        <v>200</v>
      </c>
      <c r="C23" s="143" t="s">
        <v>123</v>
      </c>
      <c r="D23" s="142"/>
      <c r="E23" s="142" t="s">
        <v>64</v>
      </c>
      <c r="F23" s="173" t="e">
        <f t="shared" ref="F23" si="6">D23-E23</f>
        <v>#VALUE!</v>
      </c>
    </row>
    <row r="24" spans="1:6" ht="69.75" hidden="1" customHeight="1">
      <c r="A24" s="61" t="s">
        <v>148</v>
      </c>
      <c r="B24" s="143">
        <v>200</v>
      </c>
      <c r="C24" s="143" t="s">
        <v>124</v>
      </c>
      <c r="D24" s="142">
        <f>D25</f>
        <v>618900</v>
      </c>
      <c r="E24" s="142">
        <f>E25</f>
        <v>400921.96</v>
      </c>
      <c r="F24" s="173"/>
    </row>
    <row r="25" spans="1:6" ht="23.25" hidden="1" customHeight="1">
      <c r="A25" s="61" t="s">
        <v>99</v>
      </c>
      <c r="B25" s="143">
        <v>200</v>
      </c>
      <c r="C25" s="143" t="s">
        <v>125</v>
      </c>
      <c r="D25" s="142">
        <f>D26</f>
        <v>618900</v>
      </c>
      <c r="E25" s="142">
        <f>E26</f>
        <v>400921.96</v>
      </c>
      <c r="F25" s="173">
        <f t="shared" ref="F25" si="7">D25-E25</f>
        <v>217978.03999999998</v>
      </c>
    </row>
    <row r="26" spans="1:6" ht="22.5" hidden="1" customHeight="1">
      <c r="A26" s="61" t="s">
        <v>100</v>
      </c>
      <c r="B26" s="143">
        <v>200</v>
      </c>
      <c r="C26" s="143" t="s">
        <v>137</v>
      </c>
      <c r="D26" s="142">
        <f>D27+D35</f>
        <v>618900</v>
      </c>
      <c r="E26" s="142">
        <f>E27+E35</f>
        <v>400921.96</v>
      </c>
      <c r="F26" s="173"/>
    </row>
    <row r="27" spans="1:6" ht="23.25" hidden="1" customHeight="1">
      <c r="A27" s="61" t="s">
        <v>126</v>
      </c>
      <c r="B27" s="143">
        <v>200</v>
      </c>
      <c r="C27" s="143" t="s">
        <v>127</v>
      </c>
      <c r="D27" s="142">
        <f>D29+D33</f>
        <v>0</v>
      </c>
      <c r="E27" s="142">
        <f>E29</f>
        <v>0</v>
      </c>
      <c r="F27" s="173">
        <f t="shared" ref="F27" si="8">D27-E27</f>
        <v>0</v>
      </c>
    </row>
    <row r="28" spans="1:6" ht="12" hidden="1" customHeight="1">
      <c r="A28" s="61" t="s">
        <v>72</v>
      </c>
      <c r="B28" s="143">
        <v>200</v>
      </c>
      <c r="C28" s="143" t="s">
        <v>128</v>
      </c>
      <c r="D28" s="142">
        <f>D29</f>
        <v>0</v>
      </c>
      <c r="E28" s="142">
        <f>E29</f>
        <v>0</v>
      </c>
      <c r="F28" s="173"/>
    </row>
    <row r="29" spans="1:6" ht="10.5" hidden="1" customHeight="1">
      <c r="A29" s="61" t="s">
        <v>75</v>
      </c>
      <c r="B29" s="143">
        <v>200</v>
      </c>
      <c r="C29" s="143" t="s">
        <v>129</v>
      </c>
      <c r="D29" s="142">
        <f>D30+D31+D32</f>
        <v>0</v>
      </c>
      <c r="E29" s="142">
        <f>E31+E32+E30</f>
        <v>0</v>
      </c>
      <c r="F29" s="173">
        <f t="shared" ref="F29" si="9">D29-E29</f>
        <v>0</v>
      </c>
    </row>
    <row r="30" spans="1:6" ht="12" hidden="1" customHeight="1">
      <c r="A30" s="61" t="s">
        <v>76</v>
      </c>
      <c r="B30" s="143">
        <v>200</v>
      </c>
      <c r="C30" s="143" t="s">
        <v>130</v>
      </c>
      <c r="D30" s="142"/>
      <c r="E30" s="142"/>
      <c r="F30" s="173"/>
    </row>
    <row r="31" spans="1:6" ht="12" hidden="1" customHeight="1">
      <c r="A31" s="61" t="s">
        <v>77</v>
      </c>
      <c r="B31" s="143">
        <v>200</v>
      </c>
      <c r="C31" s="143" t="s">
        <v>131</v>
      </c>
      <c r="D31" s="142"/>
      <c r="E31" s="142"/>
      <c r="F31" s="173">
        <f t="shared" ref="F31" si="10">D31-E31</f>
        <v>0</v>
      </c>
    </row>
    <row r="32" spans="1:6" ht="13.5" hidden="1" customHeight="1">
      <c r="A32" s="61" t="s">
        <v>78</v>
      </c>
      <c r="B32" s="143">
        <v>200</v>
      </c>
      <c r="C32" s="143" t="s">
        <v>133</v>
      </c>
      <c r="D32" s="142"/>
      <c r="E32" s="142"/>
      <c r="F32" s="173"/>
    </row>
    <row r="33" spans="1:6" ht="13.5" hidden="1" customHeight="1">
      <c r="A33" s="61" t="s">
        <v>80</v>
      </c>
      <c r="B33" s="143">
        <v>200</v>
      </c>
      <c r="C33" s="143" t="s">
        <v>134</v>
      </c>
      <c r="D33" s="142">
        <f>D34</f>
        <v>0</v>
      </c>
      <c r="E33" s="142" t="str">
        <f>E34</f>
        <v>-</v>
      </c>
      <c r="F33" s="173" t="e">
        <f t="shared" ref="F33" si="11">D33-E33</f>
        <v>#VALUE!</v>
      </c>
    </row>
    <row r="34" spans="1:6" ht="13.5" hidden="1" customHeight="1">
      <c r="A34" s="61" t="s">
        <v>81</v>
      </c>
      <c r="B34" s="143">
        <v>200</v>
      </c>
      <c r="C34" s="143" t="s">
        <v>135</v>
      </c>
      <c r="D34" s="142"/>
      <c r="E34" s="142" t="s">
        <v>64</v>
      </c>
      <c r="F34" s="173"/>
    </row>
    <row r="35" spans="1:6" ht="79.5" customHeight="1">
      <c r="A35" s="113" t="s">
        <v>304</v>
      </c>
      <c r="B35" s="143">
        <v>200</v>
      </c>
      <c r="C35" s="143" t="s">
        <v>298</v>
      </c>
      <c r="D35" s="142">
        <f>SUM(D38)+D36</f>
        <v>618900</v>
      </c>
      <c r="E35" s="142">
        <v>400921.96</v>
      </c>
      <c r="F35" s="105">
        <f t="shared" ref="F35:F38" si="12">D35-E35</f>
        <v>217978.03999999998</v>
      </c>
    </row>
    <row r="36" spans="1:6" ht="29.25" customHeight="1">
      <c r="A36" s="110" t="s">
        <v>569</v>
      </c>
      <c r="B36" s="147">
        <v>200</v>
      </c>
      <c r="C36" s="147" t="s">
        <v>567</v>
      </c>
      <c r="D36" s="146">
        <f>D37</f>
        <v>9700</v>
      </c>
      <c r="E36" s="146">
        <f>E37</f>
        <v>9681</v>
      </c>
      <c r="F36" s="105">
        <f t="shared" si="12"/>
        <v>19</v>
      </c>
    </row>
    <row r="37" spans="1:6" ht="28.5" customHeight="1">
      <c r="A37" s="61" t="s">
        <v>250</v>
      </c>
      <c r="B37" s="147">
        <v>200</v>
      </c>
      <c r="C37" s="147" t="s">
        <v>568</v>
      </c>
      <c r="D37" s="146">
        <v>9700</v>
      </c>
      <c r="E37" s="146">
        <v>9681</v>
      </c>
      <c r="F37" s="105">
        <f t="shared" si="12"/>
        <v>19</v>
      </c>
    </row>
    <row r="38" spans="1:6" ht="33.75" customHeight="1">
      <c r="A38" s="114" t="s">
        <v>339</v>
      </c>
      <c r="B38" s="143">
        <v>200</v>
      </c>
      <c r="C38" s="143" t="s">
        <v>340</v>
      </c>
      <c r="D38" s="142">
        <f>SUM(D39)</f>
        <v>609200</v>
      </c>
      <c r="E38" s="142">
        <f>SUM(E39)</f>
        <v>400921.96</v>
      </c>
      <c r="F38" s="105">
        <f t="shared" si="12"/>
        <v>208278.03999999998</v>
      </c>
    </row>
    <row r="39" spans="1:6" ht="32.25" customHeight="1">
      <c r="A39" s="115" t="s">
        <v>318</v>
      </c>
      <c r="B39" s="143">
        <v>200</v>
      </c>
      <c r="C39" s="143" t="s">
        <v>514</v>
      </c>
      <c r="D39" s="142">
        <f t="shared" ref="D39:E39" si="13">SUM(D40)</f>
        <v>609200</v>
      </c>
      <c r="E39" s="142">
        <f t="shared" si="13"/>
        <v>400921.96</v>
      </c>
      <c r="F39" s="105">
        <f t="shared" ref="F39:F40" si="14">D39-E39</f>
        <v>208278.03999999998</v>
      </c>
    </row>
    <row r="40" spans="1:6" ht="32.25" customHeight="1">
      <c r="A40" s="61" t="s">
        <v>132</v>
      </c>
      <c r="B40" s="143">
        <v>200</v>
      </c>
      <c r="C40" s="143" t="s">
        <v>305</v>
      </c>
      <c r="D40" s="142">
        <v>609200</v>
      </c>
      <c r="E40" s="142">
        <v>400921.96</v>
      </c>
      <c r="F40" s="105">
        <f t="shared" si="14"/>
        <v>208278.03999999998</v>
      </c>
    </row>
    <row r="41" spans="1:6" ht="17.25" hidden="1" customHeight="1">
      <c r="A41" s="61" t="s">
        <v>149</v>
      </c>
      <c r="B41" s="143">
        <v>200</v>
      </c>
      <c r="C41" s="143" t="s">
        <v>320</v>
      </c>
      <c r="D41" s="142">
        <v>390800</v>
      </c>
      <c r="E41" s="142">
        <v>102080.8</v>
      </c>
      <c r="F41" s="173">
        <f t="shared" ref="F41" si="15">D41-E41</f>
        <v>288719.2</v>
      </c>
    </row>
    <row r="42" spans="1:6" ht="17.25" hidden="1" customHeight="1">
      <c r="A42" s="61" t="s">
        <v>82</v>
      </c>
      <c r="B42" s="143">
        <v>200</v>
      </c>
      <c r="C42" s="143" t="s">
        <v>321</v>
      </c>
      <c r="D42" s="142">
        <v>390800</v>
      </c>
      <c r="E42" s="142">
        <v>102080.8</v>
      </c>
      <c r="F42" s="173"/>
    </row>
    <row r="43" spans="1:6" ht="17.25" hidden="1" customHeight="1">
      <c r="A43" s="61" t="s">
        <v>47</v>
      </c>
      <c r="B43" s="143">
        <v>200</v>
      </c>
      <c r="C43" s="143" t="s">
        <v>322</v>
      </c>
      <c r="D43" s="142">
        <v>390800</v>
      </c>
      <c r="E43" s="142">
        <v>102080.8</v>
      </c>
      <c r="F43" s="173">
        <f t="shared" ref="F43" si="16">D43-E43</f>
        <v>288719.2</v>
      </c>
    </row>
    <row r="44" spans="1:6" ht="17.25" hidden="1" customHeight="1">
      <c r="A44" s="61"/>
      <c r="B44" s="143">
        <v>200</v>
      </c>
      <c r="C44" s="143" t="s">
        <v>323</v>
      </c>
      <c r="D44" s="142">
        <v>390800</v>
      </c>
      <c r="E44" s="142">
        <v>102080.8</v>
      </c>
      <c r="F44" s="173"/>
    </row>
    <row r="45" spans="1:6" ht="17.25" hidden="1" customHeight="1">
      <c r="A45" s="61" t="s">
        <v>72</v>
      </c>
      <c r="B45" s="143">
        <v>200</v>
      </c>
      <c r="C45" s="143" t="s">
        <v>324</v>
      </c>
      <c r="D45" s="142">
        <v>390800</v>
      </c>
      <c r="E45" s="142">
        <v>102080.8</v>
      </c>
      <c r="F45" s="173">
        <f t="shared" ref="F45" si="17">D45-E45</f>
        <v>288719.2</v>
      </c>
    </row>
    <row r="46" spans="1:6" ht="17.25" hidden="1" customHeight="1">
      <c r="A46" s="61" t="s">
        <v>83</v>
      </c>
      <c r="B46" s="143">
        <v>200</v>
      </c>
      <c r="C46" s="143" t="s">
        <v>325</v>
      </c>
      <c r="D46" s="142">
        <v>390800</v>
      </c>
      <c r="E46" s="142">
        <v>102080.8</v>
      </c>
      <c r="F46" s="173"/>
    </row>
    <row r="47" spans="1:6" ht="27" hidden="1" customHeight="1">
      <c r="A47" s="116" t="s">
        <v>136</v>
      </c>
      <c r="B47" s="143">
        <v>200</v>
      </c>
      <c r="C47" s="143" t="s">
        <v>326</v>
      </c>
      <c r="D47" s="142">
        <v>390800</v>
      </c>
      <c r="E47" s="142">
        <v>102080.8</v>
      </c>
      <c r="F47" s="173">
        <f t="shared" ref="F47" si="18">D47-E47</f>
        <v>288719.2</v>
      </c>
    </row>
    <row r="48" spans="1:6" ht="27" customHeight="1">
      <c r="A48" s="117" t="s">
        <v>306</v>
      </c>
      <c r="B48" s="143">
        <v>200</v>
      </c>
      <c r="C48" s="143" t="s">
        <v>307</v>
      </c>
      <c r="D48" s="142">
        <f>SUM(D49)</f>
        <v>200</v>
      </c>
      <c r="E48" s="142">
        <f>SUM(E49)</f>
        <v>200</v>
      </c>
      <c r="F48" s="173"/>
    </row>
    <row r="49" spans="1:6" ht="17.25" customHeight="1">
      <c r="A49" s="117" t="s">
        <v>279</v>
      </c>
      <c r="B49" s="143">
        <v>200</v>
      </c>
      <c r="C49" s="143" t="s">
        <v>308</v>
      </c>
      <c r="D49" s="142">
        <f t="shared" ref="D49:E51" si="19">D50</f>
        <v>200</v>
      </c>
      <c r="E49" s="142">
        <f t="shared" si="19"/>
        <v>200</v>
      </c>
      <c r="F49" s="105">
        <f t="shared" ref="F49:F50" si="20">D49-E49</f>
        <v>0</v>
      </c>
    </row>
    <row r="50" spans="1:6" ht="100.5" customHeight="1">
      <c r="A50" s="109" t="s">
        <v>309</v>
      </c>
      <c r="B50" s="143">
        <v>200</v>
      </c>
      <c r="C50" s="143" t="s">
        <v>310</v>
      </c>
      <c r="D50" s="142">
        <f t="shared" si="19"/>
        <v>200</v>
      </c>
      <c r="E50" s="142">
        <f t="shared" si="19"/>
        <v>200</v>
      </c>
      <c r="F50" s="105">
        <f t="shared" si="20"/>
        <v>0</v>
      </c>
    </row>
    <row r="51" spans="1:6" ht="21.75" hidden="1" customHeight="1">
      <c r="A51" s="61" t="s">
        <v>99</v>
      </c>
      <c r="B51" s="143">
        <v>200</v>
      </c>
      <c r="C51" s="143" t="s">
        <v>311</v>
      </c>
      <c r="D51" s="142">
        <f t="shared" si="19"/>
        <v>200</v>
      </c>
      <c r="E51" s="142">
        <f t="shared" si="19"/>
        <v>200</v>
      </c>
      <c r="F51" s="173">
        <f t="shared" ref="F51" si="21">D51-E51</f>
        <v>0</v>
      </c>
    </row>
    <row r="52" spans="1:6" ht="6.75" hidden="1" customHeight="1">
      <c r="A52" s="61" t="s">
        <v>100</v>
      </c>
      <c r="B52" s="143">
        <v>200</v>
      </c>
      <c r="C52" s="143" t="s">
        <v>312</v>
      </c>
      <c r="D52" s="142">
        <f>D55</f>
        <v>200</v>
      </c>
      <c r="E52" s="142">
        <f>E55</f>
        <v>200</v>
      </c>
      <c r="F52" s="173"/>
    </row>
    <row r="53" spans="1:6" ht="31.5" customHeight="1">
      <c r="A53" s="114" t="s">
        <v>339</v>
      </c>
      <c r="B53" s="143">
        <v>200</v>
      </c>
      <c r="C53" s="143" t="s">
        <v>515</v>
      </c>
      <c r="D53" s="142">
        <f>SUM(D54)</f>
        <v>200</v>
      </c>
      <c r="E53" s="142">
        <f>SUM(E54)</f>
        <v>200</v>
      </c>
      <c r="F53" s="105">
        <f t="shared" ref="F53:F54" si="22">D53-E53</f>
        <v>0</v>
      </c>
    </row>
    <row r="54" spans="1:6" ht="30.75" customHeight="1">
      <c r="A54" s="115" t="s">
        <v>318</v>
      </c>
      <c r="B54" s="143">
        <v>200</v>
      </c>
      <c r="C54" s="143" t="s">
        <v>319</v>
      </c>
      <c r="D54" s="142">
        <f>SUM(D55)</f>
        <v>200</v>
      </c>
      <c r="E54" s="142">
        <f>SUM(E55)</f>
        <v>200</v>
      </c>
      <c r="F54" s="105">
        <f t="shared" si="22"/>
        <v>0</v>
      </c>
    </row>
    <row r="55" spans="1:6" ht="29.25" customHeight="1">
      <c r="A55" s="61" t="s">
        <v>132</v>
      </c>
      <c r="B55" s="143">
        <v>200</v>
      </c>
      <c r="C55" s="143" t="s">
        <v>313</v>
      </c>
      <c r="D55" s="142">
        <v>200</v>
      </c>
      <c r="E55" s="142">
        <v>200</v>
      </c>
      <c r="F55" s="105">
        <f t="shared" ref="F55:F56" si="23">D55-E55</f>
        <v>0</v>
      </c>
    </row>
    <row r="56" spans="1:6" ht="1.5" hidden="1" customHeight="1">
      <c r="A56" s="61" t="s">
        <v>105</v>
      </c>
      <c r="B56" s="143">
        <v>200</v>
      </c>
      <c r="C56" s="143" t="s">
        <v>314</v>
      </c>
      <c r="D56" s="142">
        <f t="shared" ref="D56:E60" si="24">SUM(D57)</f>
        <v>0</v>
      </c>
      <c r="E56" s="142">
        <f t="shared" si="24"/>
        <v>0</v>
      </c>
      <c r="F56" s="105">
        <f t="shared" si="23"/>
        <v>0</v>
      </c>
    </row>
    <row r="57" spans="1:6" ht="30.75" hidden="1" customHeight="1">
      <c r="A57" s="117" t="s">
        <v>306</v>
      </c>
      <c r="B57" s="143">
        <v>200</v>
      </c>
      <c r="C57" s="143" t="s">
        <v>315</v>
      </c>
      <c r="D57" s="142">
        <f t="shared" si="24"/>
        <v>0</v>
      </c>
      <c r="E57" s="142">
        <f t="shared" si="24"/>
        <v>0</v>
      </c>
      <c r="F57" s="105">
        <f t="shared" ref="F57:F58" si="25">D57-E57</f>
        <v>0</v>
      </c>
    </row>
    <row r="58" spans="1:6" ht="24" hidden="1" customHeight="1">
      <c r="A58" s="117" t="s">
        <v>279</v>
      </c>
      <c r="B58" s="143">
        <v>200</v>
      </c>
      <c r="C58" s="143" t="s">
        <v>316</v>
      </c>
      <c r="D58" s="142">
        <f t="shared" si="24"/>
        <v>0</v>
      </c>
      <c r="E58" s="142">
        <f t="shared" si="24"/>
        <v>0</v>
      </c>
      <c r="F58" s="105">
        <f t="shared" si="25"/>
        <v>0</v>
      </c>
    </row>
    <row r="59" spans="1:6" ht="55.5" hidden="1" customHeight="1">
      <c r="A59" s="118" t="s">
        <v>327</v>
      </c>
      <c r="B59" s="143">
        <v>200</v>
      </c>
      <c r="C59" s="143" t="s">
        <v>317</v>
      </c>
      <c r="D59" s="142">
        <f t="shared" si="24"/>
        <v>0</v>
      </c>
      <c r="E59" s="142">
        <f t="shared" si="24"/>
        <v>0</v>
      </c>
      <c r="F59" s="105">
        <f t="shared" ref="F59:F60" si="26">D59-E59</f>
        <v>0</v>
      </c>
    </row>
    <row r="60" spans="1:6" ht="23.25" hidden="1" customHeight="1">
      <c r="A60" s="115" t="s">
        <v>101</v>
      </c>
      <c r="B60" s="143">
        <v>200</v>
      </c>
      <c r="C60" s="143" t="s">
        <v>341</v>
      </c>
      <c r="D60" s="142">
        <f t="shared" si="24"/>
        <v>0</v>
      </c>
      <c r="E60" s="142">
        <f t="shared" si="24"/>
        <v>0</v>
      </c>
      <c r="F60" s="105">
        <f t="shared" si="26"/>
        <v>0</v>
      </c>
    </row>
    <row r="61" spans="1:6" ht="20.25" hidden="1" customHeight="1">
      <c r="A61" s="115" t="s">
        <v>328</v>
      </c>
      <c r="B61" s="143">
        <v>202</v>
      </c>
      <c r="C61" s="143" t="s">
        <v>500</v>
      </c>
      <c r="D61" s="142"/>
      <c r="E61" s="142"/>
      <c r="F61" s="105">
        <f t="shared" ref="F61:F62" si="27">D61-E61</f>
        <v>0</v>
      </c>
    </row>
    <row r="62" spans="1:6" ht="15.75" customHeight="1">
      <c r="A62" s="61" t="s">
        <v>84</v>
      </c>
      <c r="B62" s="143">
        <v>200</v>
      </c>
      <c r="C62" s="143" t="s">
        <v>329</v>
      </c>
      <c r="D62" s="142">
        <f t="shared" ref="D62:E66" si="28">SUM(D63)</f>
        <v>10000</v>
      </c>
      <c r="E62" s="142">
        <f t="shared" si="28"/>
        <v>0</v>
      </c>
      <c r="F62" s="105">
        <f t="shared" si="27"/>
        <v>10000</v>
      </c>
    </row>
    <row r="63" spans="1:6" ht="27.75" customHeight="1">
      <c r="A63" s="117" t="s">
        <v>306</v>
      </c>
      <c r="B63" s="143">
        <v>200</v>
      </c>
      <c r="C63" s="143" t="s">
        <v>330</v>
      </c>
      <c r="D63" s="142">
        <f t="shared" si="28"/>
        <v>10000</v>
      </c>
      <c r="E63" s="142">
        <f t="shared" si="28"/>
        <v>0</v>
      </c>
      <c r="F63" s="105">
        <f t="shared" ref="F63:F64" si="29">D63-E63</f>
        <v>10000</v>
      </c>
    </row>
    <row r="64" spans="1:6" ht="25.5" customHeight="1">
      <c r="A64" s="61" t="s">
        <v>140</v>
      </c>
      <c r="B64" s="143">
        <v>200</v>
      </c>
      <c r="C64" s="143" t="s">
        <v>331</v>
      </c>
      <c r="D64" s="142">
        <f t="shared" si="28"/>
        <v>10000</v>
      </c>
      <c r="E64" s="142">
        <f t="shared" si="28"/>
        <v>0</v>
      </c>
      <c r="F64" s="105">
        <f t="shared" si="29"/>
        <v>10000</v>
      </c>
    </row>
    <row r="65" spans="1:6" ht="54.75" customHeight="1">
      <c r="A65" s="61" t="s">
        <v>150</v>
      </c>
      <c r="B65" s="143">
        <v>200</v>
      </c>
      <c r="C65" s="143" t="s">
        <v>332</v>
      </c>
      <c r="D65" s="142">
        <f t="shared" si="28"/>
        <v>10000</v>
      </c>
      <c r="E65" s="142">
        <f t="shared" si="28"/>
        <v>0</v>
      </c>
      <c r="F65" s="105">
        <f t="shared" ref="F65:F66" si="30">D65-E65</f>
        <v>10000</v>
      </c>
    </row>
    <row r="66" spans="1:6" ht="20.25" customHeight="1">
      <c r="A66" s="115" t="s">
        <v>101</v>
      </c>
      <c r="B66" s="143">
        <v>200</v>
      </c>
      <c r="C66" s="143" t="s">
        <v>342</v>
      </c>
      <c r="D66" s="142">
        <f t="shared" si="28"/>
        <v>10000</v>
      </c>
      <c r="E66" s="142">
        <f t="shared" si="28"/>
        <v>0</v>
      </c>
      <c r="F66" s="105">
        <f t="shared" si="30"/>
        <v>10000</v>
      </c>
    </row>
    <row r="67" spans="1:6" ht="15.75" customHeight="1">
      <c r="A67" s="61" t="s">
        <v>103</v>
      </c>
      <c r="B67" s="143">
        <v>200</v>
      </c>
      <c r="C67" s="143" t="s">
        <v>333</v>
      </c>
      <c r="D67" s="142">
        <v>10000</v>
      </c>
      <c r="E67" s="142"/>
      <c r="F67" s="105">
        <f t="shared" ref="F67:F68" si="31">D67-E67</f>
        <v>10000</v>
      </c>
    </row>
    <row r="68" spans="1:6" ht="21.75" customHeight="1">
      <c r="A68" s="103" t="s">
        <v>85</v>
      </c>
      <c r="B68" s="143">
        <v>200</v>
      </c>
      <c r="C68" s="143" t="s">
        <v>334</v>
      </c>
      <c r="D68" s="144">
        <f>SUM(D69+D77+D100)</f>
        <v>255300</v>
      </c>
      <c r="E68" s="144">
        <f>SUM(E69+E77+E100)</f>
        <v>100947.77</v>
      </c>
      <c r="F68" s="106">
        <f t="shared" si="31"/>
        <v>154352.22999999998</v>
      </c>
    </row>
    <row r="69" spans="1:6" ht="28.5" customHeight="1">
      <c r="A69" s="112" t="s">
        <v>117</v>
      </c>
      <c r="B69" s="143">
        <v>200</v>
      </c>
      <c r="C69" s="143" t="s">
        <v>345</v>
      </c>
      <c r="D69" s="140">
        <f>SUM(D70)</f>
        <v>38800</v>
      </c>
      <c r="E69" s="140">
        <f>SUM(E70)</f>
        <v>15398</v>
      </c>
      <c r="F69" s="141">
        <f t="shared" ref="F69:F70" si="32">D69-E69</f>
        <v>23402</v>
      </c>
    </row>
    <row r="70" spans="1:6" ht="27.75" customHeight="1">
      <c r="A70" s="108" t="s">
        <v>253</v>
      </c>
      <c r="B70" s="143">
        <v>200</v>
      </c>
      <c r="C70" s="143" t="s">
        <v>335</v>
      </c>
      <c r="D70" s="142">
        <f t="shared" ref="D70:E72" si="33">D71</f>
        <v>38800</v>
      </c>
      <c r="E70" s="142">
        <f t="shared" si="33"/>
        <v>15398</v>
      </c>
      <c r="F70" s="105">
        <f t="shared" si="32"/>
        <v>23402</v>
      </c>
    </row>
    <row r="71" spans="1:6" ht="67.5" customHeight="1">
      <c r="A71" s="61" t="s">
        <v>158</v>
      </c>
      <c r="B71" s="143">
        <v>200</v>
      </c>
      <c r="C71" s="143" t="s">
        <v>525</v>
      </c>
      <c r="D71" s="142">
        <f t="shared" si="33"/>
        <v>38800</v>
      </c>
      <c r="E71" s="142">
        <f t="shared" si="33"/>
        <v>15398</v>
      </c>
      <c r="F71" s="105">
        <f t="shared" ref="F71" si="34">D71-E71</f>
        <v>23402</v>
      </c>
    </row>
    <row r="72" spans="1:6" ht="24.75" customHeight="1">
      <c r="A72" s="61" t="s">
        <v>101</v>
      </c>
      <c r="B72" s="143">
        <v>200</v>
      </c>
      <c r="C72" s="143" t="s">
        <v>526</v>
      </c>
      <c r="D72" s="142">
        <f t="shared" si="33"/>
        <v>38800</v>
      </c>
      <c r="E72" s="142">
        <f t="shared" si="33"/>
        <v>15398</v>
      </c>
      <c r="F72" s="105">
        <f t="shared" ref="F72:F73" si="35">D72-E72</f>
        <v>23402</v>
      </c>
    </row>
    <row r="73" spans="1:6" ht="19.5" customHeight="1">
      <c r="A73" s="82" t="s">
        <v>102</v>
      </c>
      <c r="B73" s="83">
        <v>200</v>
      </c>
      <c r="C73" s="143" t="s">
        <v>527</v>
      </c>
      <c r="D73" s="84">
        <f>D74+D75</f>
        <v>38800</v>
      </c>
      <c r="E73" s="84">
        <f>E74+E75</f>
        <v>15398</v>
      </c>
      <c r="F73" s="105">
        <f t="shared" si="35"/>
        <v>23402</v>
      </c>
    </row>
    <row r="74" spans="1:6" ht="27" customHeight="1">
      <c r="A74" s="61" t="s">
        <v>215</v>
      </c>
      <c r="B74" s="143">
        <v>200</v>
      </c>
      <c r="C74" s="143" t="s">
        <v>528</v>
      </c>
      <c r="D74" s="84">
        <v>28800</v>
      </c>
      <c r="E74" s="119">
        <v>10786</v>
      </c>
      <c r="F74" s="105">
        <f t="shared" ref="F74:F75" si="36">D74-E74</f>
        <v>18014</v>
      </c>
    </row>
    <row r="75" spans="1:6" ht="17.25" customHeight="1">
      <c r="A75" s="61" t="s">
        <v>343</v>
      </c>
      <c r="B75" s="143">
        <v>200</v>
      </c>
      <c r="C75" s="143" t="s">
        <v>529</v>
      </c>
      <c r="D75" s="142">
        <v>10000</v>
      </c>
      <c r="E75" s="142">
        <v>4612</v>
      </c>
      <c r="F75" s="105">
        <f t="shared" si="36"/>
        <v>5388</v>
      </c>
    </row>
    <row r="76" spans="1:6" ht="21.75" hidden="1" customHeight="1">
      <c r="A76" s="61" t="s">
        <v>141</v>
      </c>
      <c r="B76" s="143">
        <v>200</v>
      </c>
      <c r="C76" s="143" t="s">
        <v>142</v>
      </c>
      <c r="D76" s="142">
        <f>D78+D83+D88</f>
        <v>96400</v>
      </c>
      <c r="E76" s="142">
        <f>E78+E83+E88</f>
        <v>59800.800000000003</v>
      </c>
      <c r="F76" s="173">
        <f t="shared" ref="F76" si="37">D76-E76</f>
        <v>36599.199999999997</v>
      </c>
    </row>
    <row r="77" spans="1:6" ht="29.25" customHeight="1">
      <c r="A77" s="109" t="s">
        <v>344</v>
      </c>
      <c r="B77" s="143">
        <v>200</v>
      </c>
      <c r="C77" s="143" t="s">
        <v>346</v>
      </c>
      <c r="D77" s="142">
        <f>SUM(D78+D83)+D92+D96</f>
        <v>112700</v>
      </c>
      <c r="E77" s="142">
        <f>E78+E83+E92</f>
        <v>71200.800000000003</v>
      </c>
      <c r="F77" s="173"/>
    </row>
    <row r="78" spans="1:6" ht="58.5" hidden="1" customHeight="1">
      <c r="A78" s="61" t="s">
        <v>247</v>
      </c>
      <c r="B78" s="143">
        <v>200</v>
      </c>
      <c r="C78" s="143" t="s">
        <v>347</v>
      </c>
      <c r="D78" s="142">
        <f t="shared" ref="D78:E81" si="38">D79</f>
        <v>0</v>
      </c>
      <c r="E78" s="142">
        <f t="shared" si="38"/>
        <v>0</v>
      </c>
      <c r="F78" s="105">
        <f t="shared" ref="F78:F79" si="39">D78-E78</f>
        <v>0</v>
      </c>
    </row>
    <row r="79" spans="1:6" ht="96.75" hidden="1" customHeight="1">
      <c r="A79" s="61" t="s">
        <v>275</v>
      </c>
      <c r="B79" s="143">
        <v>200</v>
      </c>
      <c r="C79" s="143" t="s">
        <v>348</v>
      </c>
      <c r="D79" s="142">
        <f t="shared" si="38"/>
        <v>0</v>
      </c>
      <c r="E79" s="142">
        <f t="shared" si="38"/>
        <v>0</v>
      </c>
      <c r="F79" s="105">
        <f t="shared" si="39"/>
        <v>0</v>
      </c>
    </row>
    <row r="80" spans="1:6" ht="24.75" hidden="1" customHeight="1">
      <c r="A80" s="61" t="s">
        <v>99</v>
      </c>
      <c r="B80" s="143">
        <v>200</v>
      </c>
      <c r="C80" s="143" t="s">
        <v>349</v>
      </c>
      <c r="D80" s="142">
        <f t="shared" si="38"/>
        <v>0</v>
      </c>
      <c r="E80" s="142">
        <f t="shared" si="38"/>
        <v>0</v>
      </c>
      <c r="F80" s="105">
        <f t="shared" ref="F80:F81" si="40">D80-E80</f>
        <v>0</v>
      </c>
    </row>
    <row r="81" spans="1:6" ht="27" hidden="1" customHeight="1">
      <c r="A81" s="61" t="s">
        <v>100</v>
      </c>
      <c r="B81" s="143">
        <v>200</v>
      </c>
      <c r="C81" s="143" t="s">
        <v>350</v>
      </c>
      <c r="D81" s="142">
        <f t="shared" si="38"/>
        <v>0</v>
      </c>
      <c r="E81" s="142">
        <f t="shared" si="38"/>
        <v>0</v>
      </c>
      <c r="F81" s="105">
        <f t="shared" si="40"/>
        <v>0</v>
      </c>
    </row>
    <row r="82" spans="1:6" ht="26.25" hidden="1" customHeight="1">
      <c r="A82" s="61" t="s">
        <v>132</v>
      </c>
      <c r="B82" s="143">
        <v>200</v>
      </c>
      <c r="C82" s="143" t="s">
        <v>351</v>
      </c>
      <c r="D82" s="142">
        <v>0</v>
      </c>
      <c r="E82" s="142">
        <v>0</v>
      </c>
      <c r="F82" s="142">
        <f t="shared" ref="F82:F83" si="41">D82-E82</f>
        <v>0</v>
      </c>
    </row>
    <row r="83" spans="1:6" ht="43.5" customHeight="1">
      <c r="A83" s="61" t="s">
        <v>143</v>
      </c>
      <c r="B83" s="143">
        <v>200</v>
      </c>
      <c r="C83" s="143" t="s">
        <v>352</v>
      </c>
      <c r="D83" s="142">
        <f>D84+D88</f>
        <v>83200</v>
      </c>
      <c r="E83" s="142">
        <f>E84+E88</f>
        <v>53200.800000000003</v>
      </c>
      <c r="F83" s="142">
        <f t="shared" si="41"/>
        <v>29999.199999999997</v>
      </c>
    </row>
    <row r="84" spans="1:6" ht="90.75" customHeight="1">
      <c r="A84" s="61" t="s">
        <v>516</v>
      </c>
      <c r="B84" s="143">
        <v>200</v>
      </c>
      <c r="C84" s="143" t="s">
        <v>353</v>
      </c>
      <c r="D84" s="142">
        <f t="shared" ref="D84:E86" si="42">SUM(D85)</f>
        <v>70000</v>
      </c>
      <c r="E84" s="142">
        <f t="shared" si="42"/>
        <v>46600.800000000003</v>
      </c>
      <c r="F84" s="142">
        <f t="shared" ref="F84:F85" si="43">D84-E84</f>
        <v>23399.199999999997</v>
      </c>
    </row>
    <row r="85" spans="1:6" ht="25.5" customHeight="1">
      <c r="A85" s="61" t="s">
        <v>99</v>
      </c>
      <c r="B85" s="143">
        <v>200</v>
      </c>
      <c r="C85" s="143" t="s">
        <v>354</v>
      </c>
      <c r="D85" s="142">
        <f t="shared" si="42"/>
        <v>70000</v>
      </c>
      <c r="E85" s="142">
        <f t="shared" si="42"/>
        <v>46600.800000000003</v>
      </c>
      <c r="F85" s="142">
        <f t="shared" si="43"/>
        <v>23399.199999999997</v>
      </c>
    </row>
    <row r="86" spans="1:6" ht="25.5" customHeight="1">
      <c r="A86" s="61" t="s">
        <v>100</v>
      </c>
      <c r="B86" s="143">
        <v>200</v>
      </c>
      <c r="C86" s="143" t="s">
        <v>355</v>
      </c>
      <c r="D86" s="142">
        <f t="shared" si="42"/>
        <v>70000</v>
      </c>
      <c r="E86" s="142">
        <f t="shared" si="42"/>
        <v>46600.800000000003</v>
      </c>
      <c r="F86" s="105">
        <f t="shared" ref="F86:F87" si="44">D86-E86</f>
        <v>23399.199999999997</v>
      </c>
    </row>
    <row r="87" spans="1:6" ht="30" customHeight="1">
      <c r="A87" s="61" t="s">
        <v>132</v>
      </c>
      <c r="B87" s="143">
        <v>200</v>
      </c>
      <c r="C87" s="143" t="s">
        <v>356</v>
      </c>
      <c r="D87" s="142">
        <v>70000</v>
      </c>
      <c r="E87" s="142">
        <v>46600.800000000003</v>
      </c>
      <c r="F87" s="105">
        <f t="shared" si="44"/>
        <v>23399.199999999997</v>
      </c>
    </row>
    <row r="88" spans="1:6" ht="70.5" customHeight="1">
      <c r="A88" s="61" t="s">
        <v>216</v>
      </c>
      <c r="B88" s="143">
        <v>200</v>
      </c>
      <c r="C88" s="143" t="s">
        <v>357</v>
      </c>
      <c r="D88" s="142">
        <f t="shared" ref="D88:E90" si="45">SUM(D89)</f>
        <v>13200</v>
      </c>
      <c r="E88" s="142">
        <f t="shared" si="45"/>
        <v>6600</v>
      </c>
      <c r="F88" s="142">
        <f t="shared" ref="F88:F89" si="46">D88-E88</f>
        <v>6600</v>
      </c>
    </row>
    <row r="89" spans="1:6" ht="27" customHeight="1">
      <c r="A89" s="61" t="s">
        <v>99</v>
      </c>
      <c r="B89" s="143">
        <v>200</v>
      </c>
      <c r="C89" s="143" t="s">
        <v>358</v>
      </c>
      <c r="D89" s="142">
        <f t="shared" si="45"/>
        <v>13200</v>
      </c>
      <c r="E89" s="142">
        <f t="shared" si="45"/>
        <v>6600</v>
      </c>
      <c r="F89" s="142">
        <f t="shared" si="46"/>
        <v>6600</v>
      </c>
    </row>
    <row r="90" spans="1:6" ht="27" customHeight="1">
      <c r="A90" s="61" t="s">
        <v>100</v>
      </c>
      <c r="B90" s="143">
        <v>200</v>
      </c>
      <c r="C90" s="143" t="s">
        <v>359</v>
      </c>
      <c r="D90" s="142">
        <f t="shared" si="45"/>
        <v>13200</v>
      </c>
      <c r="E90" s="142">
        <f t="shared" si="45"/>
        <v>6600</v>
      </c>
      <c r="F90" s="105">
        <f t="shared" ref="F90:F91" si="47">D90-E90</f>
        <v>6600</v>
      </c>
    </row>
    <row r="91" spans="1:6" ht="29.25" customHeight="1">
      <c r="A91" s="61" t="s">
        <v>132</v>
      </c>
      <c r="B91" s="143">
        <v>200</v>
      </c>
      <c r="C91" s="143" t="s">
        <v>360</v>
      </c>
      <c r="D91" s="142">
        <v>13200</v>
      </c>
      <c r="E91" s="142">
        <v>6600</v>
      </c>
      <c r="F91" s="120">
        <f t="shared" si="47"/>
        <v>6600</v>
      </c>
    </row>
    <row r="92" spans="1:6" ht="93" customHeight="1">
      <c r="A92" s="61" t="s">
        <v>530</v>
      </c>
      <c r="B92" s="143">
        <v>200</v>
      </c>
      <c r="C92" s="143" t="s">
        <v>531</v>
      </c>
      <c r="D92" s="142">
        <f>D93</f>
        <v>20800</v>
      </c>
      <c r="E92" s="142">
        <f t="shared" ref="E92:F92" si="48">E93</f>
        <v>18000</v>
      </c>
      <c r="F92" s="142">
        <f t="shared" si="48"/>
        <v>0</v>
      </c>
    </row>
    <row r="93" spans="1:6" ht="29.25" customHeight="1">
      <c r="A93" s="61" t="s">
        <v>99</v>
      </c>
      <c r="B93" s="143">
        <v>200</v>
      </c>
      <c r="C93" s="143" t="s">
        <v>532</v>
      </c>
      <c r="D93" s="142">
        <f>D94</f>
        <v>20800</v>
      </c>
      <c r="E93" s="142">
        <f t="shared" ref="E93:F93" si="49">E94</f>
        <v>18000</v>
      </c>
      <c r="F93" s="142">
        <f t="shared" si="49"/>
        <v>0</v>
      </c>
    </row>
    <row r="94" spans="1:6" ht="29.25" customHeight="1">
      <c r="A94" s="61" t="s">
        <v>100</v>
      </c>
      <c r="B94" s="143">
        <v>200</v>
      </c>
      <c r="C94" s="143" t="s">
        <v>533</v>
      </c>
      <c r="D94" s="142">
        <f>D95</f>
        <v>20800</v>
      </c>
      <c r="E94" s="142">
        <f t="shared" ref="E94:F94" si="50">E95</f>
        <v>18000</v>
      </c>
      <c r="F94" s="142">
        <f t="shared" si="50"/>
        <v>0</v>
      </c>
    </row>
    <row r="95" spans="1:6" ht="29.25" customHeight="1">
      <c r="A95" s="61" t="s">
        <v>132</v>
      </c>
      <c r="B95" s="143">
        <v>200</v>
      </c>
      <c r="C95" s="143" t="s">
        <v>534</v>
      </c>
      <c r="D95" s="142">
        <v>20800</v>
      </c>
      <c r="E95" s="142">
        <v>18000</v>
      </c>
      <c r="F95" s="120">
        <v>0</v>
      </c>
    </row>
    <row r="96" spans="1:6" ht="92.25" customHeight="1">
      <c r="A96" s="61" t="s">
        <v>539</v>
      </c>
      <c r="B96" s="143">
        <v>200</v>
      </c>
      <c r="C96" s="143" t="s">
        <v>535</v>
      </c>
      <c r="D96" s="142">
        <f>D97</f>
        <v>8700</v>
      </c>
      <c r="E96" s="142">
        <f t="shared" ref="E96:F96" si="51">E97</f>
        <v>0</v>
      </c>
      <c r="F96" s="142">
        <f t="shared" si="51"/>
        <v>0</v>
      </c>
    </row>
    <row r="97" spans="1:6" ht="29.25" customHeight="1">
      <c r="A97" s="61" t="s">
        <v>99</v>
      </c>
      <c r="B97" s="143">
        <v>200</v>
      </c>
      <c r="C97" s="143" t="s">
        <v>536</v>
      </c>
      <c r="D97" s="142">
        <f>D98</f>
        <v>8700</v>
      </c>
      <c r="E97" s="142">
        <f t="shared" ref="E97:F97" si="52">E98</f>
        <v>0</v>
      </c>
      <c r="F97" s="142">
        <f t="shared" si="52"/>
        <v>0</v>
      </c>
    </row>
    <row r="98" spans="1:6" ht="29.25" customHeight="1">
      <c r="A98" s="61" t="s">
        <v>100</v>
      </c>
      <c r="B98" s="143">
        <v>200</v>
      </c>
      <c r="C98" s="143" t="s">
        <v>537</v>
      </c>
      <c r="D98" s="142">
        <f>D99</f>
        <v>8700</v>
      </c>
      <c r="E98" s="142">
        <f t="shared" ref="E98:F98" si="53">E99</f>
        <v>0</v>
      </c>
      <c r="F98" s="142">
        <f t="shared" si="53"/>
        <v>0</v>
      </c>
    </row>
    <row r="99" spans="1:6" ht="29.25" customHeight="1">
      <c r="A99" s="61" t="s">
        <v>132</v>
      </c>
      <c r="B99" s="143">
        <v>200</v>
      </c>
      <c r="C99" s="143" t="s">
        <v>538</v>
      </c>
      <c r="D99" s="142">
        <v>8700</v>
      </c>
      <c r="E99" s="142">
        <v>0</v>
      </c>
      <c r="F99" s="120">
        <v>0</v>
      </c>
    </row>
    <row r="100" spans="1:6" ht="29.25" customHeight="1">
      <c r="A100" s="139" t="s">
        <v>306</v>
      </c>
      <c r="B100" s="143">
        <v>200</v>
      </c>
      <c r="C100" s="143" t="s">
        <v>361</v>
      </c>
      <c r="D100" s="140">
        <f>SUM(D101)</f>
        <v>103800</v>
      </c>
      <c r="E100" s="140">
        <f>SUM(E101)</f>
        <v>14348.97</v>
      </c>
      <c r="F100" s="141">
        <f t="shared" ref="F100:F101" si="54">D100-E100</f>
        <v>89451.03</v>
      </c>
    </row>
    <row r="101" spans="1:6" ht="19.5" customHeight="1">
      <c r="A101" s="117" t="s">
        <v>279</v>
      </c>
      <c r="B101" s="143">
        <v>200</v>
      </c>
      <c r="C101" s="143" t="s">
        <v>362</v>
      </c>
      <c r="D101" s="142">
        <f>SUM(D102+D106+D123)</f>
        <v>103800</v>
      </c>
      <c r="E101" s="142">
        <f>SUM(E102+E106+E123)</f>
        <v>14348.97</v>
      </c>
      <c r="F101" s="105">
        <f t="shared" si="54"/>
        <v>89451.03</v>
      </c>
    </row>
    <row r="102" spans="1:6" ht="56.25" customHeight="1">
      <c r="A102" s="61" t="s">
        <v>276</v>
      </c>
      <c r="B102" s="143">
        <v>200</v>
      </c>
      <c r="C102" s="143" t="s">
        <v>367</v>
      </c>
      <c r="D102" s="142">
        <f t="shared" ref="D102:E104" si="55">SUM(D103)</f>
        <v>10000</v>
      </c>
      <c r="E102" s="142">
        <f t="shared" si="55"/>
        <v>10000</v>
      </c>
      <c r="F102" s="105">
        <f t="shared" ref="F102:F103" si="56">D102-E102</f>
        <v>0</v>
      </c>
    </row>
    <row r="103" spans="1:6" ht="21.75" customHeight="1">
      <c r="A103" s="61" t="s">
        <v>101</v>
      </c>
      <c r="B103" s="143">
        <v>200</v>
      </c>
      <c r="C103" s="143" t="s">
        <v>368</v>
      </c>
      <c r="D103" s="142">
        <f t="shared" si="55"/>
        <v>10000</v>
      </c>
      <c r="E103" s="142">
        <f t="shared" si="55"/>
        <v>10000</v>
      </c>
      <c r="F103" s="120">
        <f t="shared" si="56"/>
        <v>0</v>
      </c>
    </row>
    <row r="104" spans="1:6" ht="21.75" customHeight="1">
      <c r="A104" s="82" t="s">
        <v>102</v>
      </c>
      <c r="B104" s="143">
        <v>200</v>
      </c>
      <c r="C104" s="143" t="s">
        <v>369</v>
      </c>
      <c r="D104" s="142">
        <f t="shared" si="55"/>
        <v>10000</v>
      </c>
      <c r="E104" s="142">
        <f t="shared" si="55"/>
        <v>10000</v>
      </c>
      <c r="F104" s="120">
        <f t="shared" ref="F104:F105" si="57">D104-E104</f>
        <v>0</v>
      </c>
    </row>
    <row r="105" spans="1:6" ht="16.5" customHeight="1">
      <c r="A105" s="61" t="s">
        <v>268</v>
      </c>
      <c r="B105" s="143">
        <v>200</v>
      </c>
      <c r="C105" s="143" t="s">
        <v>370</v>
      </c>
      <c r="D105" s="142">
        <v>10000</v>
      </c>
      <c r="E105" s="142">
        <v>10000</v>
      </c>
      <c r="F105" s="120">
        <f t="shared" si="57"/>
        <v>0</v>
      </c>
    </row>
    <row r="106" spans="1:6" ht="66.75" customHeight="1">
      <c r="A106" s="61" t="s">
        <v>271</v>
      </c>
      <c r="B106" s="143">
        <v>200</v>
      </c>
      <c r="C106" s="143" t="s">
        <v>363</v>
      </c>
      <c r="D106" s="142">
        <f t="shared" ref="D106:E107" si="58">D107</f>
        <v>70800</v>
      </c>
      <c r="E106" s="142">
        <f t="shared" si="58"/>
        <v>3348.97</v>
      </c>
      <c r="F106" s="173">
        <f t="shared" ref="F106" si="59">D106-E106</f>
        <v>67451.03</v>
      </c>
    </row>
    <row r="107" spans="1:6" ht="22.5" hidden="1" customHeight="1">
      <c r="A107" s="61" t="s">
        <v>99</v>
      </c>
      <c r="B107" s="143">
        <v>200</v>
      </c>
      <c r="C107" s="143" t="s">
        <v>219</v>
      </c>
      <c r="D107" s="142">
        <f t="shared" si="58"/>
        <v>70800</v>
      </c>
      <c r="E107" s="142">
        <f t="shared" si="58"/>
        <v>3348.97</v>
      </c>
      <c r="F107" s="173"/>
    </row>
    <row r="108" spans="1:6" ht="0.75" customHeight="1">
      <c r="A108" s="61" t="s">
        <v>100</v>
      </c>
      <c r="B108" s="143">
        <v>200</v>
      </c>
      <c r="C108" s="143" t="s">
        <v>220</v>
      </c>
      <c r="D108" s="142">
        <f>D111</f>
        <v>70800</v>
      </c>
      <c r="E108" s="142">
        <f>E111</f>
        <v>3348.97</v>
      </c>
      <c r="F108" s="173">
        <f t="shared" ref="F108" si="60">D108-E108</f>
        <v>67451.03</v>
      </c>
    </row>
    <row r="109" spans="1:6" ht="26.25" customHeight="1">
      <c r="A109" s="61" t="s">
        <v>99</v>
      </c>
      <c r="B109" s="143">
        <v>200</v>
      </c>
      <c r="C109" s="143" t="s">
        <v>364</v>
      </c>
      <c r="D109" s="142">
        <f>SUM(D110)</f>
        <v>70800</v>
      </c>
      <c r="E109" s="142">
        <f>SUM(E110)</f>
        <v>3348.97</v>
      </c>
      <c r="F109" s="173"/>
    </row>
    <row r="110" spans="1:6" ht="26.25" customHeight="1">
      <c r="A110" s="61" t="s">
        <v>100</v>
      </c>
      <c r="B110" s="143">
        <v>200</v>
      </c>
      <c r="C110" s="143" t="s">
        <v>365</v>
      </c>
      <c r="D110" s="142">
        <f>SUM(D111)</f>
        <v>70800</v>
      </c>
      <c r="E110" s="142">
        <f>SUM(E111)</f>
        <v>3348.97</v>
      </c>
      <c r="F110" s="105">
        <f t="shared" ref="F110:F111" si="61">D110-E110</f>
        <v>67451.03</v>
      </c>
    </row>
    <row r="111" spans="1:6" ht="30" customHeight="1">
      <c r="A111" s="61" t="s">
        <v>132</v>
      </c>
      <c r="B111" s="143">
        <v>200</v>
      </c>
      <c r="C111" s="143" t="s">
        <v>366</v>
      </c>
      <c r="D111" s="142">
        <v>70800</v>
      </c>
      <c r="E111" s="142">
        <v>3348.97</v>
      </c>
      <c r="F111" s="105">
        <f t="shared" si="61"/>
        <v>67451.03</v>
      </c>
    </row>
    <row r="112" spans="1:6" ht="90" hidden="1" customHeight="1">
      <c r="A112" s="61" t="s">
        <v>227</v>
      </c>
      <c r="B112" s="143">
        <v>200</v>
      </c>
      <c r="C112" s="143" t="s">
        <v>228</v>
      </c>
      <c r="D112" s="142"/>
      <c r="E112" s="142"/>
      <c r="F112" s="173">
        <f t="shared" ref="F112" si="62">D112-E112</f>
        <v>0</v>
      </c>
    </row>
    <row r="113" spans="1:6" ht="28.5" hidden="1" customHeight="1">
      <c r="A113" s="61" t="s">
        <v>132</v>
      </c>
      <c r="B113" s="143">
        <v>200</v>
      </c>
      <c r="C113" s="143" t="s">
        <v>229</v>
      </c>
      <c r="D113" s="142"/>
      <c r="E113" s="142"/>
      <c r="F113" s="173"/>
    </row>
    <row r="114" spans="1:6" ht="13.5" hidden="1" customHeight="1">
      <c r="A114" s="61" t="s">
        <v>72</v>
      </c>
      <c r="B114" s="143">
        <v>200</v>
      </c>
      <c r="C114" s="143" t="s">
        <v>230</v>
      </c>
      <c r="D114" s="142"/>
      <c r="E114" s="142"/>
      <c r="F114" s="173">
        <f t="shared" ref="F114" si="63">D114-E114</f>
        <v>0</v>
      </c>
    </row>
    <row r="115" spans="1:6" ht="14.25" hidden="1" customHeight="1">
      <c r="A115" s="61" t="s">
        <v>75</v>
      </c>
      <c r="B115" s="143">
        <v>200</v>
      </c>
      <c r="C115" s="143" t="s">
        <v>231</v>
      </c>
      <c r="D115" s="142"/>
      <c r="E115" s="142"/>
      <c r="F115" s="173"/>
    </row>
    <row r="116" spans="1:6" ht="14.25" hidden="1" customHeight="1">
      <c r="A116" s="61" t="s">
        <v>78</v>
      </c>
      <c r="B116" s="143">
        <v>200</v>
      </c>
      <c r="C116" s="143" t="s">
        <v>232</v>
      </c>
      <c r="D116" s="142"/>
      <c r="E116" s="142"/>
      <c r="F116" s="173">
        <f t="shared" ref="F116" si="64">D116-E116</f>
        <v>0</v>
      </c>
    </row>
    <row r="117" spans="1:6" ht="39" hidden="1" customHeight="1">
      <c r="A117" s="61" t="s">
        <v>245</v>
      </c>
      <c r="B117" s="143">
        <v>200</v>
      </c>
      <c r="C117" s="143" t="s">
        <v>221</v>
      </c>
      <c r="D117" s="142"/>
      <c r="E117" s="142"/>
      <c r="F117" s="173"/>
    </row>
    <row r="118" spans="1:6" ht="21" hidden="1" customHeight="1">
      <c r="A118" s="61" t="s">
        <v>99</v>
      </c>
      <c r="B118" s="143">
        <v>200</v>
      </c>
      <c r="C118" s="143" t="s">
        <v>225</v>
      </c>
      <c r="D118" s="142"/>
      <c r="E118" s="142"/>
      <c r="F118" s="173">
        <f t="shared" ref="F118" si="65">D118-E118</f>
        <v>0</v>
      </c>
    </row>
    <row r="119" spans="1:6" ht="23.25" hidden="1" customHeight="1">
      <c r="A119" s="61" t="s">
        <v>100</v>
      </c>
      <c r="B119" s="143">
        <v>200</v>
      </c>
      <c r="C119" s="143" t="s">
        <v>226</v>
      </c>
      <c r="D119" s="142"/>
      <c r="E119" s="142"/>
      <c r="F119" s="173"/>
    </row>
    <row r="120" spans="1:6" ht="27" hidden="1" customHeight="1">
      <c r="A120" s="61" t="s">
        <v>132</v>
      </c>
      <c r="B120" s="143">
        <v>200</v>
      </c>
      <c r="C120" s="143" t="s">
        <v>235</v>
      </c>
      <c r="D120" s="142"/>
      <c r="E120" s="142"/>
      <c r="F120" s="173">
        <f t="shared" ref="F120" si="66">D120-E120</f>
        <v>0</v>
      </c>
    </row>
    <row r="121" spans="1:6" ht="16.5" hidden="1" customHeight="1">
      <c r="A121" s="61" t="s">
        <v>72</v>
      </c>
      <c r="B121" s="143">
        <v>200</v>
      </c>
      <c r="C121" s="143" t="s">
        <v>234</v>
      </c>
      <c r="D121" s="142"/>
      <c r="E121" s="142"/>
      <c r="F121" s="173"/>
    </row>
    <row r="122" spans="1:6" ht="21.75" hidden="1" customHeight="1">
      <c r="A122" s="149" t="s">
        <v>79</v>
      </c>
      <c r="B122" s="150">
        <v>200</v>
      </c>
      <c r="C122" s="150" t="s">
        <v>233</v>
      </c>
      <c r="D122" s="151"/>
      <c r="E122" s="151"/>
      <c r="F122" s="173">
        <f>D123-E123</f>
        <v>22000</v>
      </c>
    </row>
    <row r="123" spans="1:6" ht="42" customHeight="1">
      <c r="A123" s="61" t="s">
        <v>274</v>
      </c>
      <c r="B123" s="157">
        <v>200</v>
      </c>
      <c r="C123" s="157" t="s">
        <v>581</v>
      </c>
      <c r="D123" s="156">
        <f t="shared" ref="D123:E125" si="67">D124</f>
        <v>23000</v>
      </c>
      <c r="E123" s="156">
        <f t="shared" si="67"/>
        <v>1000</v>
      </c>
      <c r="F123" s="173"/>
    </row>
    <row r="124" spans="1:6" ht="18.75" customHeight="1">
      <c r="A124" s="61" t="s">
        <v>101</v>
      </c>
      <c r="B124" s="157">
        <v>200</v>
      </c>
      <c r="C124" s="157" t="s">
        <v>580</v>
      </c>
      <c r="D124" s="156">
        <f t="shared" si="67"/>
        <v>23000</v>
      </c>
      <c r="E124" s="156">
        <f t="shared" si="67"/>
        <v>1000</v>
      </c>
      <c r="F124" s="105">
        <f t="shared" ref="F124:F125" si="68">D124-E124</f>
        <v>22000</v>
      </c>
    </row>
    <row r="125" spans="1:6" ht="19.5" customHeight="1">
      <c r="A125" s="82" t="s">
        <v>102</v>
      </c>
      <c r="B125" s="157">
        <v>200</v>
      </c>
      <c r="C125" s="157" t="s">
        <v>579</v>
      </c>
      <c r="D125" s="156">
        <f t="shared" si="67"/>
        <v>23000</v>
      </c>
      <c r="E125" s="156">
        <f t="shared" si="67"/>
        <v>1000</v>
      </c>
      <c r="F125" s="105">
        <f t="shared" si="68"/>
        <v>22000</v>
      </c>
    </row>
    <row r="126" spans="1:6" ht="19.5" customHeight="1">
      <c r="A126" s="61" t="s">
        <v>273</v>
      </c>
      <c r="B126" s="157">
        <v>200</v>
      </c>
      <c r="C126" s="157" t="s">
        <v>578</v>
      </c>
      <c r="D126" s="156">
        <v>23000</v>
      </c>
      <c r="E126" s="156">
        <v>1000</v>
      </c>
      <c r="F126" s="105">
        <f t="shared" ref="F126" si="69">D126-E126</f>
        <v>22000</v>
      </c>
    </row>
    <row r="127" spans="1:6" ht="18" customHeight="1">
      <c r="A127" s="103" t="s">
        <v>86</v>
      </c>
      <c r="B127" s="143">
        <v>200</v>
      </c>
      <c r="C127" s="143" t="s">
        <v>371</v>
      </c>
      <c r="D127" s="144">
        <f>D128</f>
        <v>173300</v>
      </c>
      <c r="E127" s="144">
        <f>E128</f>
        <v>79096.67</v>
      </c>
      <c r="F127" s="121">
        <f>D127-E127</f>
        <v>94203.33</v>
      </c>
    </row>
    <row r="128" spans="1:6" ht="15.75" customHeight="1">
      <c r="A128" s="61" t="s">
        <v>144</v>
      </c>
      <c r="B128" s="143">
        <v>200</v>
      </c>
      <c r="C128" s="143" t="s">
        <v>372</v>
      </c>
      <c r="D128" s="142">
        <f>D130</f>
        <v>173300</v>
      </c>
      <c r="E128" s="142">
        <f t="shared" ref="D128:E131" si="70">E129</f>
        <v>79096.67</v>
      </c>
      <c r="F128" s="173">
        <f t="shared" ref="F128" si="71">D128-E128</f>
        <v>94203.33</v>
      </c>
    </row>
    <row r="129" spans="1:6" ht="16.5" hidden="1" customHeight="1">
      <c r="A129" s="61" t="s">
        <v>138</v>
      </c>
      <c r="B129" s="143">
        <v>200</v>
      </c>
      <c r="C129" s="143" t="s">
        <v>145</v>
      </c>
      <c r="D129" s="142">
        <f>D131</f>
        <v>173300</v>
      </c>
      <c r="E129" s="142">
        <f>E131</f>
        <v>79096.67</v>
      </c>
      <c r="F129" s="173"/>
    </row>
    <row r="130" spans="1:6" ht="25.5" customHeight="1">
      <c r="A130" s="117" t="s">
        <v>306</v>
      </c>
      <c r="B130" s="143">
        <v>200</v>
      </c>
      <c r="C130" s="143" t="s">
        <v>373</v>
      </c>
      <c r="D130" s="142">
        <f>SUM(D131)</f>
        <v>173300</v>
      </c>
      <c r="E130" s="142">
        <f>SUM(E131)</f>
        <v>79096.67</v>
      </c>
      <c r="F130" s="105">
        <f t="shared" ref="F130:F131" si="72">D130-E130</f>
        <v>94203.33</v>
      </c>
    </row>
    <row r="131" spans="1:6" ht="15.75" customHeight="1">
      <c r="A131" s="117" t="s">
        <v>279</v>
      </c>
      <c r="B131" s="143">
        <v>200</v>
      </c>
      <c r="C131" s="143" t="s">
        <v>374</v>
      </c>
      <c r="D131" s="142">
        <f t="shared" si="70"/>
        <v>173300</v>
      </c>
      <c r="E131" s="142">
        <f t="shared" si="70"/>
        <v>79096.67</v>
      </c>
      <c r="F131" s="105">
        <f t="shared" si="72"/>
        <v>94203.33</v>
      </c>
    </row>
    <row r="132" spans="1:6" ht="51.75" customHeight="1">
      <c r="A132" s="122" t="s">
        <v>277</v>
      </c>
      <c r="B132" s="143">
        <v>200</v>
      </c>
      <c r="C132" s="143" t="s">
        <v>375</v>
      </c>
      <c r="D132" s="142">
        <f>SUM(D133+D137)</f>
        <v>173300</v>
      </c>
      <c r="E132" s="142">
        <f>SUM(E133+E137)</f>
        <v>79096.67</v>
      </c>
      <c r="F132" s="142">
        <f t="shared" ref="F132:F133" si="73">D132-E132</f>
        <v>94203.33</v>
      </c>
    </row>
    <row r="133" spans="1:6" ht="48.75" customHeight="1">
      <c r="A133" s="110" t="s">
        <v>336</v>
      </c>
      <c r="B133" s="143">
        <v>200</v>
      </c>
      <c r="C133" s="143" t="s">
        <v>376</v>
      </c>
      <c r="D133" s="142">
        <f>SUM(D134)</f>
        <v>161300</v>
      </c>
      <c r="E133" s="142">
        <f>SUM(E134)</f>
        <v>79096.67</v>
      </c>
      <c r="F133" s="142">
        <f t="shared" si="73"/>
        <v>82203.33</v>
      </c>
    </row>
    <row r="134" spans="1:6" ht="28.5" customHeight="1">
      <c r="A134" s="111" t="s">
        <v>104</v>
      </c>
      <c r="B134" s="143">
        <v>200</v>
      </c>
      <c r="C134" s="143" t="s">
        <v>377</v>
      </c>
      <c r="D134" s="142">
        <f>SUM(D135+D136)</f>
        <v>161300</v>
      </c>
      <c r="E134" s="142">
        <f>SUM(E135+E136)</f>
        <v>79096.67</v>
      </c>
      <c r="F134" s="105">
        <f t="shared" ref="F134:F135" si="74">D134-E134</f>
        <v>82203.33</v>
      </c>
    </row>
    <row r="135" spans="1:6" ht="21" customHeight="1">
      <c r="A135" s="61" t="s">
        <v>295</v>
      </c>
      <c r="B135" s="143">
        <v>200</v>
      </c>
      <c r="C135" s="143" t="s">
        <v>378</v>
      </c>
      <c r="D135" s="142">
        <v>123900</v>
      </c>
      <c r="E135" s="142">
        <v>62604.71</v>
      </c>
      <c r="F135" s="105">
        <f t="shared" si="74"/>
        <v>61295.29</v>
      </c>
    </row>
    <row r="136" spans="1:6" ht="42" customHeight="1">
      <c r="A136" s="112" t="s">
        <v>513</v>
      </c>
      <c r="B136" s="143">
        <v>200</v>
      </c>
      <c r="C136" s="143" t="s">
        <v>379</v>
      </c>
      <c r="D136" s="142">
        <v>37400</v>
      </c>
      <c r="E136" s="142">
        <v>16491.96</v>
      </c>
      <c r="F136" s="105">
        <f t="shared" ref="F136:F137" si="75">D136-E136</f>
        <v>20908.04</v>
      </c>
    </row>
    <row r="137" spans="1:6" ht="26.25" customHeight="1">
      <c r="A137" s="61" t="s">
        <v>99</v>
      </c>
      <c r="B137" s="143">
        <v>200</v>
      </c>
      <c r="C137" s="143" t="s">
        <v>380</v>
      </c>
      <c r="D137" s="142">
        <f>D138</f>
        <v>12000</v>
      </c>
      <c r="E137" s="142">
        <f>E138</f>
        <v>0</v>
      </c>
      <c r="F137" s="120">
        <f t="shared" si="75"/>
        <v>12000</v>
      </c>
    </row>
    <row r="138" spans="1:6" ht="27" customHeight="1">
      <c r="A138" s="61" t="s">
        <v>100</v>
      </c>
      <c r="B138" s="143">
        <v>200</v>
      </c>
      <c r="C138" s="143" t="s">
        <v>381</v>
      </c>
      <c r="D138" s="142">
        <f>SUM(D144)</f>
        <v>12000</v>
      </c>
      <c r="E138" s="142">
        <f>E144</f>
        <v>0</v>
      </c>
      <c r="F138" s="173">
        <f t="shared" ref="F138" si="76">D138-E138</f>
        <v>12000</v>
      </c>
    </row>
    <row r="139" spans="1:6" ht="22.5" hidden="1" customHeight="1">
      <c r="A139" s="61" t="s">
        <v>99</v>
      </c>
      <c r="B139" s="143">
        <v>200</v>
      </c>
      <c r="C139" s="143" t="s">
        <v>146</v>
      </c>
      <c r="D139" s="142">
        <f>D140</f>
        <v>0</v>
      </c>
      <c r="E139" s="142" t="s">
        <v>64</v>
      </c>
      <c r="F139" s="173"/>
    </row>
    <row r="140" spans="1:6" ht="21" hidden="1" customHeight="1">
      <c r="A140" s="61" t="s">
        <v>100</v>
      </c>
      <c r="B140" s="143">
        <v>200</v>
      </c>
      <c r="C140" s="143" t="s">
        <v>151</v>
      </c>
      <c r="D140" s="142">
        <f>D141</f>
        <v>0</v>
      </c>
      <c r="E140" s="142" t="s">
        <v>64</v>
      </c>
      <c r="F140" s="173" t="e">
        <f t="shared" ref="F140" si="77">D140-E140</f>
        <v>#VALUE!</v>
      </c>
    </row>
    <row r="141" spans="1:6" ht="26.25" hidden="1" customHeight="1">
      <c r="A141" s="61" t="s">
        <v>132</v>
      </c>
      <c r="B141" s="143">
        <v>200</v>
      </c>
      <c r="C141" s="143" t="s">
        <v>152</v>
      </c>
      <c r="D141" s="142"/>
      <c r="E141" s="142"/>
      <c r="F141" s="173"/>
    </row>
    <row r="142" spans="1:6" ht="18" hidden="1" customHeight="1">
      <c r="A142" s="61" t="s">
        <v>80</v>
      </c>
      <c r="B142" s="143">
        <v>200</v>
      </c>
      <c r="C142" s="143" t="s">
        <v>153</v>
      </c>
      <c r="D142" s="142"/>
      <c r="E142" s="142"/>
      <c r="F142" s="173">
        <f t="shared" ref="F142" si="78">D142-E142</f>
        <v>0</v>
      </c>
    </row>
    <row r="143" spans="1:6" ht="18" hidden="1" customHeight="1">
      <c r="A143" s="61" t="s">
        <v>81</v>
      </c>
      <c r="B143" s="143">
        <v>200</v>
      </c>
      <c r="C143" s="143" t="s">
        <v>154</v>
      </c>
      <c r="D143" s="142"/>
      <c r="E143" s="142"/>
      <c r="F143" s="173"/>
    </row>
    <row r="144" spans="1:6" ht="32.25" customHeight="1">
      <c r="A144" s="61" t="s">
        <v>132</v>
      </c>
      <c r="B144" s="143">
        <v>200</v>
      </c>
      <c r="C144" s="143" t="s">
        <v>382</v>
      </c>
      <c r="D144" s="142">
        <v>12000</v>
      </c>
      <c r="E144" s="142">
        <v>0</v>
      </c>
      <c r="F144" s="105">
        <f t="shared" ref="F144:F145" si="79">D144-E144</f>
        <v>12000</v>
      </c>
    </row>
    <row r="145" spans="1:6" ht="27" customHeight="1">
      <c r="A145" s="103" t="s">
        <v>87</v>
      </c>
      <c r="B145" s="143">
        <v>200</v>
      </c>
      <c r="C145" s="143" t="s">
        <v>383</v>
      </c>
      <c r="D145" s="144">
        <f>D146</f>
        <v>126500</v>
      </c>
      <c r="E145" s="144">
        <f>E146</f>
        <v>59960</v>
      </c>
      <c r="F145" s="106">
        <f t="shared" si="79"/>
        <v>66540</v>
      </c>
    </row>
    <row r="146" spans="1:6" ht="29.25" customHeight="1">
      <c r="A146" s="61" t="s">
        <v>88</v>
      </c>
      <c r="B146" s="143">
        <v>200</v>
      </c>
      <c r="C146" s="143" t="s">
        <v>384</v>
      </c>
      <c r="D146" s="142">
        <f>D147</f>
        <v>126500</v>
      </c>
      <c r="E146" s="142">
        <f>E147</f>
        <v>59960</v>
      </c>
      <c r="F146" s="105">
        <f t="shared" ref="F146:F147" si="80">D146-E146</f>
        <v>66540</v>
      </c>
    </row>
    <row r="147" spans="1:6" ht="57" customHeight="1">
      <c r="A147" s="61" t="s">
        <v>155</v>
      </c>
      <c r="B147" s="143">
        <v>200</v>
      </c>
      <c r="C147" s="143" t="s">
        <v>385</v>
      </c>
      <c r="D147" s="142">
        <f>D149+D153+D169</f>
        <v>126500</v>
      </c>
      <c r="E147" s="142">
        <f>E149+E153+E169</f>
        <v>59960</v>
      </c>
      <c r="F147" s="105">
        <f t="shared" si="80"/>
        <v>66540</v>
      </c>
    </row>
    <row r="148" spans="1:6" ht="16.5" customHeight="1">
      <c r="A148" s="61" t="s">
        <v>156</v>
      </c>
      <c r="B148" s="143">
        <v>200</v>
      </c>
      <c r="C148" s="143" t="s">
        <v>386</v>
      </c>
      <c r="D148" s="142">
        <f t="shared" ref="D148:E148" si="81">D149</f>
        <v>121500</v>
      </c>
      <c r="E148" s="142">
        <f t="shared" si="81"/>
        <v>59960</v>
      </c>
      <c r="F148" s="105">
        <f t="shared" ref="F148:F149" si="82">D148-E148</f>
        <v>61540</v>
      </c>
    </row>
    <row r="149" spans="1:6" ht="93.75" customHeight="1">
      <c r="A149" s="61" t="s">
        <v>157</v>
      </c>
      <c r="B149" s="143">
        <v>200</v>
      </c>
      <c r="C149" s="143" t="s">
        <v>387</v>
      </c>
      <c r="D149" s="142">
        <f t="shared" ref="D149:E151" si="83">SUM(D150)</f>
        <v>121500</v>
      </c>
      <c r="E149" s="142">
        <f t="shared" si="83"/>
        <v>59960</v>
      </c>
      <c r="F149" s="105">
        <f t="shared" si="82"/>
        <v>61540</v>
      </c>
    </row>
    <row r="150" spans="1:6" ht="30" customHeight="1">
      <c r="A150" s="61" t="s">
        <v>99</v>
      </c>
      <c r="B150" s="143">
        <v>200</v>
      </c>
      <c r="C150" s="143" t="s">
        <v>388</v>
      </c>
      <c r="D150" s="142">
        <f t="shared" si="83"/>
        <v>121500</v>
      </c>
      <c r="E150" s="142">
        <f t="shared" si="83"/>
        <v>59960</v>
      </c>
      <c r="F150" s="105">
        <f t="shared" ref="F150:F151" si="84">D150-E150</f>
        <v>61540</v>
      </c>
    </row>
    <row r="151" spans="1:6" ht="29.25" customHeight="1">
      <c r="A151" s="61" t="s">
        <v>100</v>
      </c>
      <c r="B151" s="143">
        <v>200</v>
      </c>
      <c r="C151" s="143" t="s">
        <v>389</v>
      </c>
      <c r="D151" s="142">
        <f t="shared" si="83"/>
        <v>121500</v>
      </c>
      <c r="E151" s="142">
        <f t="shared" si="83"/>
        <v>59960</v>
      </c>
      <c r="F151" s="105">
        <f t="shared" si="84"/>
        <v>61540</v>
      </c>
    </row>
    <row r="152" spans="1:6" ht="29.25" customHeight="1">
      <c r="A152" s="61" t="s">
        <v>132</v>
      </c>
      <c r="B152" s="143">
        <v>200</v>
      </c>
      <c r="C152" s="143" t="s">
        <v>390</v>
      </c>
      <c r="D152" s="142">
        <v>121500</v>
      </c>
      <c r="E152" s="142">
        <v>59960</v>
      </c>
      <c r="F152" s="105">
        <f t="shared" ref="F152" si="85">D152-E152</f>
        <v>61540</v>
      </c>
    </row>
    <row r="153" spans="1:6" ht="24" customHeight="1">
      <c r="A153" s="61" t="s">
        <v>159</v>
      </c>
      <c r="B153" s="143">
        <v>200</v>
      </c>
      <c r="C153" s="143" t="s">
        <v>391</v>
      </c>
      <c r="D153" s="142">
        <f t="shared" ref="D153:E156" si="86">D154</f>
        <v>4000</v>
      </c>
      <c r="E153" s="142">
        <f t="shared" si="86"/>
        <v>0</v>
      </c>
      <c r="F153" s="105">
        <f t="shared" ref="F153" si="87">D153-E153</f>
        <v>4000</v>
      </c>
    </row>
    <row r="154" spans="1:6" ht="83.25" customHeight="1">
      <c r="A154" s="61" t="s">
        <v>278</v>
      </c>
      <c r="B154" s="143">
        <v>200</v>
      </c>
      <c r="C154" s="143" t="s">
        <v>392</v>
      </c>
      <c r="D154" s="142">
        <f t="shared" si="86"/>
        <v>4000</v>
      </c>
      <c r="E154" s="142">
        <f t="shared" si="86"/>
        <v>0</v>
      </c>
      <c r="F154" s="105">
        <f t="shared" ref="F154" si="88">D154-E154</f>
        <v>4000</v>
      </c>
    </row>
    <row r="155" spans="1:6" ht="28.5" customHeight="1">
      <c r="A155" s="61" t="s">
        <v>99</v>
      </c>
      <c r="B155" s="143">
        <v>200</v>
      </c>
      <c r="C155" s="143" t="s">
        <v>393</v>
      </c>
      <c r="D155" s="142">
        <f t="shared" si="86"/>
        <v>4000</v>
      </c>
      <c r="E155" s="142">
        <f t="shared" si="86"/>
        <v>0</v>
      </c>
      <c r="F155" s="123"/>
    </row>
    <row r="156" spans="1:6" ht="29.25" customHeight="1">
      <c r="A156" s="61" t="s">
        <v>100</v>
      </c>
      <c r="B156" s="143">
        <v>200</v>
      </c>
      <c r="C156" s="143" t="s">
        <v>394</v>
      </c>
      <c r="D156" s="142">
        <f t="shared" si="86"/>
        <v>4000</v>
      </c>
      <c r="E156" s="142">
        <f t="shared" si="86"/>
        <v>0</v>
      </c>
      <c r="F156" s="105">
        <f t="shared" ref="F156:F157" si="89">D156-E156</f>
        <v>4000</v>
      </c>
    </row>
    <row r="157" spans="1:6" ht="27.75" customHeight="1">
      <c r="A157" s="61" t="s">
        <v>132</v>
      </c>
      <c r="B157" s="143">
        <v>200</v>
      </c>
      <c r="C157" s="143" t="s">
        <v>395</v>
      </c>
      <c r="D157" s="142">
        <v>4000</v>
      </c>
      <c r="E157" s="142"/>
      <c r="F157" s="105">
        <f t="shared" si="89"/>
        <v>4000</v>
      </c>
    </row>
    <row r="158" spans="1:6" ht="14.25" hidden="1" customHeight="1">
      <c r="A158" s="61" t="s">
        <v>139</v>
      </c>
      <c r="B158" s="143">
        <v>200</v>
      </c>
      <c r="C158" s="143" t="s">
        <v>236</v>
      </c>
      <c r="D158" s="142"/>
      <c r="E158" s="142"/>
      <c r="F158" s="173">
        <f t="shared" ref="F158" si="90">D158-E158</f>
        <v>0</v>
      </c>
    </row>
    <row r="159" spans="1:6" ht="54.75" hidden="1" customHeight="1">
      <c r="A159" s="61" t="s">
        <v>246</v>
      </c>
      <c r="B159" s="143">
        <v>200</v>
      </c>
      <c r="C159" s="143" t="s">
        <v>237</v>
      </c>
      <c r="D159" s="142"/>
      <c r="E159" s="142"/>
      <c r="F159" s="173"/>
    </row>
    <row r="160" spans="1:6" ht="24.75" hidden="1" customHeight="1">
      <c r="A160" s="61" t="s">
        <v>132</v>
      </c>
      <c r="B160" s="143">
        <v>200</v>
      </c>
      <c r="C160" s="143" t="s">
        <v>238</v>
      </c>
      <c r="D160" s="142"/>
      <c r="E160" s="142"/>
      <c r="F160" s="173">
        <f t="shared" ref="F160" si="91">D160-E160</f>
        <v>0</v>
      </c>
    </row>
    <row r="161" spans="1:6" ht="14.25" hidden="1" customHeight="1">
      <c r="A161" s="61" t="s">
        <v>72</v>
      </c>
      <c r="B161" s="143">
        <v>200</v>
      </c>
      <c r="C161" s="143" t="s">
        <v>239</v>
      </c>
      <c r="D161" s="142"/>
      <c r="E161" s="142"/>
      <c r="F161" s="173"/>
    </row>
    <row r="162" spans="1:6" ht="14.25" hidden="1" customHeight="1">
      <c r="A162" s="61" t="s">
        <v>75</v>
      </c>
      <c r="B162" s="143">
        <v>200</v>
      </c>
      <c r="C162" s="143" t="s">
        <v>240</v>
      </c>
      <c r="D162" s="142"/>
      <c r="E162" s="142"/>
      <c r="F162" s="173">
        <f t="shared" ref="F162" si="92">D162-E162</f>
        <v>0</v>
      </c>
    </row>
    <row r="163" spans="1:6" ht="14.25" hidden="1" customHeight="1">
      <c r="A163" s="61" t="s">
        <v>78</v>
      </c>
      <c r="B163" s="143">
        <v>200</v>
      </c>
      <c r="C163" s="143" t="s">
        <v>241</v>
      </c>
      <c r="D163" s="142"/>
      <c r="E163" s="142"/>
      <c r="F163" s="173"/>
    </row>
    <row r="164" spans="1:6" ht="105.75" hidden="1" customHeight="1">
      <c r="A164" s="61" t="s">
        <v>254</v>
      </c>
      <c r="B164" s="143">
        <v>200</v>
      </c>
      <c r="C164" s="143" t="s">
        <v>255</v>
      </c>
      <c r="D164" s="142"/>
      <c r="E164" s="142"/>
      <c r="F164" s="173">
        <f t="shared" ref="F164" si="93">D164-E164</f>
        <v>0</v>
      </c>
    </row>
    <row r="165" spans="1:6" ht="30.75" hidden="1" customHeight="1">
      <c r="A165" s="61" t="s">
        <v>132</v>
      </c>
      <c r="B165" s="143">
        <v>200</v>
      </c>
      <c r="C165" s="143" t="s">
        <v>256</v>
      </c>
      <c r="D165" s="142"/>
      <c r="E165" s="142"/>
      <c r="F165" s="173"/>
    </row>
    <row r="166" spans="1:6" ht="12.75" hidden="1" customHeight="1">
      <c r="A166" s="61" t="s">
        <v>72</v>
      </c>
      <c r="B166" s="143">
        <v>200</v>
      </c>
      <c r="C166" s="143" t="s">
        <v>257</v>
      </c>
      <c r="D166" s="142"/>
      <c r="E166" s="142"/>
      <c r="F166" s="173">
        <f t="shared" ref="F166" si="94">D166-E166</f>
        <v>0</v>
      </c>
    </row>
    <row r="167" spans="1:6" ht="15.75" hidden="1" customHeight="1">
      <c r="A167" s="61" t="s">
        <v>75</v>
      </c>
      <c r="B167" s="143">
        <v>200</v>
      </c>
      <c r="C167" s="143" t="s">
        <v>258</v>
      </c>
      <c r="D167" s="142"/>
      <c r="E167" s="142"/>
      <c r="F167" s="173"/>
    </row>
    <row r="168" spans="1:6" ht="17.25" hidden="1" customHeight="1">
      <c r="A168" s="61" t="s">
        <v>78</v>
      </c>
      <c r="B168" s="143">
        <v>200</v>
      </c>
      <c r="C168" s="143" t="s">
        <v>259</v>
      </c>
      <c r="D168" s="144"/>
      <c r="E168" s="144"/>
      <c r="F168" s="144">
        <f>D173-E173</f>
        <v>2064121.8</v>
      </c>
    </row>
    <row r="169" spans="1:6" ht="85.5" customHeight="1">
      <c r="A169" s="61" t="s">
        <v>278</v>
      </c>
      <c r="B169" s="143">
        <v>200</v>
      </c>
      <c r="C169" s="143" t="s">
        <v>541</v>
      </c>
      <c r="D169" s="142">
        <f>D170</f>
        <v>1000</v>
      </c>
      <c r="E169" s="142">
        <f t="shared" ref="E169:F171" si="95">E170</f>
        <v>0</v>
      </c>
      <c r="F169" s="142">
        <f t="shared" si="95"/>
        <v>0</v>
      </c>
    </row>
    <row r="170" spans="1:6" ht="24.75" customHeight="1">
      <c r="A170" s="61" t="s">
        <v>99</v>
      </c>
      <c r="B170" s="143">
        <v>200</v>
      </c>
      <c r="C170" s="143" t="s">
        <v>542</v>
      </c>
      <c r="D170" s="142">
        <f>D171</f>
        <v>1000</v>
      </c>
      <c r="E170" s="142">
        <f t="shared" si="95"/>
        <v>0</v>
      </c>
      <c r="F170" s="142">
        <f t="shared" si="95"/>
        <v>0</v>
      </c>
    </row>
    <row r="171" spans="1:6" ht="24.75" customHeight="1">
      <c r="A171" s="61" t="s">
        <v>100</v>
      </c>
      <c r="B171" s="143">
        <v>200</v>
      </c>
      <c r="C171" s="143" t="s">
        <v>543</v>
      </c>
      <c r="D171" s="142">
        <f>D172</f>
        <v>1000</v>
      </c>
      <c r="E171" s="142">
        <f t="shared" si="95"/>
        <v>0</v>
      </c>
      <c r="F171" s="142">
        <f t="shared" si="95"/>
        <v>0</v>
      </c>
    </row>
    <row r="172" spans="1:6" ht="32.25" customHeight="1">
      <c r="A172" s="61" t="s">
        <v>132</v>
      </c>
      <c r="B172" s="143">
        <v>200</v>
      </c>
      <c r="C172" s="143" t="s">
        <v>544</v>
      </c>
      <c r="D172" s="142">
        <v>1000</v>
      </c>
      <c r="E172" s="142">
        <v>0</v>
      </c>
      <c r="F172" s="142">
        <v>0</v>
      </c>
    </row>
    <row r="173" spans="1:6" ht="32.25" customHeight="1">
      <c r="A173" s="103" t="s">
        <v>106</v>
      </c>
      <c r="B173" s="143">
        <v>200</v>
      </c>
      <c r="C173" s="124" t="s">
        <v>396</v>
      </c>
      <c r="D173" s="144">
        <f t="shared" ref="D173:E173" si="96">D174</f>
        <v>3875307.74</v>
      </c>
      <c r="E173" s="144">
        <f t="shared" si="96"/>
        <v>1811185.9400000002</v>
      </c>
      <c r="F173" s="144"/>
    </row>
    <row r="174" spans="1:6" ht="23.25" customHeight="1">
      <c r="A174" s="61" t="s">
        <v>107</v>
      </c>
      <c r="B174" s="143">
        <v>200</v>
      </c>
      <c r="C174" s="124" t="s">
        <v>397</v>
      </c>
      <c r="D174" s="142">
        <f>SUM(D176+D195)</f>
        <v>3875307.74</v>
      </c>
      <c r="E174" s="142">
        <f>SUM(E176+E195)</f>
        <v>1811185.9400000002</v>
      </c>
      <c r="F174" s="105">
        <f t="shared" ref="F174:F175" si="97">D174-E174</f>
        <v>2064121.8</v>
      </c>
    </row>
    <row r="175" spans="1:6" ht="28.5" customHeight="1">
      <c r="A175" s="61" t="s">
        <v>160</v>
      </c>
      <c r="B175" s="143">
        <v>200</v>
      </c>
      <c r="C175" s="124" t="s">
        <v>398</v>
      </c>
      <c r="D175" s="142">
        <f>D176+D195</f>
        <v>3875307.74</v>
      </c>
      <c r="E175" s="142">
        <f>E176+E195</f>
        <v>1811185.9400000002</v>
      </c>
      <c r="F175" s="105">
        <f t="shared" si="97"/>
        <v>2064121.8</v>
      </c>
    </row>
    <row r="176" spans="1:6" ht="31.5" customHeight="1">
      <c r="A176" s="61" t="s">
        <v>161</v>
      </c>
      <c r="B176" s="143">
        <v>200</v>
      </c>
      <c r="C176" s="124" t="s">
        <v>399</v>
      </c>
      <c r="D176" s="142">
        <f>D177+D184+D181</f>
        <v>3728907.74</v>
      </c>
      <c r="E176" s="142">
        <f>E177+E184+E181</f>
        <v>1811185.9400000002</v>
      </c>
      <c r="F176" s="105">
        <f t="shared" ref="F176:F177" si="98">D176-E176</f>
        <v>1917721.8</v>
      </c>
    </row>
    <row r="177" spans="1:6" ht="85.5" customHeight="1">
      <c r="A177" s="61" t="s">
        <v>260</v>
      </c>
      <c r="B177" s="143">
        <v>200</v>
      </c>
      <c r="C177" s="124" t="s">
        <v>400</v>
      </c>
      <c r="D177" s="142">
        <f t="shared" ref="D177:E179" si="99">D178</f>
        <v>2140653.87</v>
      </c>
      <c r="E177" s="142">
        <f t="shared" si="99"/>
        <v>470532.07</v>
      </c>
      <c r="F177" s="105">
        <f t="shared" si="98"/>
        <v>1670121.8</v>
      </c>
    </row>
    <row r="178" spans="1:6" ht="30" customHeight="1">
      <c r="A178" s="61" t="s">
        <v>99</v>
      </c>
      <c r="B178" s="143">
        <v>200</v>
      </c>
      <c r="C178" s="124" t="s">
        <v>401</v>
      </c>
      <c r="D178" s="142">
        <f t="shared" si="99"/>
        <v>2140653.87</v>
      </c>
      <c r="E178" s="142">
        <f t="shared" si="99"/>
        <v>470532.07</v>
      </c>
      <c r="F178" s="105">
        <f t="shared" ref="F178:F179" si="100">D178-E178</f>
        <v>1670121.8</v>
      </c>
    </row>
    <row r="179" spans="1:6" ht="25.5" customHeight="1">
      <c r="A179" s="61" t="s">
        <v>100</v>
      </c>
      <c r="B179" s="143">
        <v>200</v>
      </c>
      <c r="C179" s="124" t="s">
        <v>402</v>
      </c>
      <c r="D179" s="142">
        <f t="shared" si="99"/>
        <v>2140653.87</v>
      </c>
      <c r="E179" s="142">
        <f t="shared" si="99"/>
        <v>470532.07</v>
      </c>
      <c r="F179" s="105">
        <f t="shared" si="100"/>
        <v>1670121.8</v>
      </c>
    </row>
    <row r="180" spans="1:6" ht="30.75" customHeight="1">
      <c r="A180" s="61" t="s">
        <v>132</v>
      </c>
      <c r="B180" s="143">
        <v>200</v>
      </c>
      <c r="C180" s="124" t="s">
        <v>403</v>
      </c>
      <c r="D180" s="142">
        <v>2140653.87</v>
      </c>
      <c r="E180" s="142">
        <v>470532.07</v>
      </c>
      <c r="F180" s="105">
        <f t="shared" ref="F180:F183" si="101">D180-E180</f>
        <v>1670121.8</v>
      </c>
    </row>
    <row r="181" spans="1:6" ht="85.5" customHeight="1">
      <c r="A181" s="61" t="s">
        <v>549</v>
      </c>
      <c r="B181" s="143">
        <v>200</v>
      </c>
      <c r="C181" s="124" t="s">
        <v>545</v>
      </c>
      <c r="D181" s="142">
        <f>D182</f>
        <v>1340653.8700000001</v>
      </c>
      <c r="E181" s="142">
        <f>E182</f>
        <v>1340653.8700000001</v>
      </c>
      <c r="F181" s="105">
        <f t="shared" si="101"/>
        <v>0</v>
      </c>
    </row>
    <row r="182" spans="1:6" ht="30.75" customHeight="1">
      <c r="A182" s="126" t="s">
        <v>82</v>
      </c>
      <c r="B182" s="143">
        <v>200</v>
      </c>
      <c r="C182" s="124" t="s">
        <v>546</v>
      </c>
      <c r="D182" s="142">
        <f>D183</f>
        <v>1340653.8700000001</v>
      </c>
      <c r="E182" s="142">
        <f>E183</f>
        <v>1340653.8700000001</v>
      </c>
      <c r="F182" s="105">
        <f t="shared" si="101"/>
        <v>0</v>
      </c>
    </row>
    <row r="183" spans="1:6" ht="30.75" customHeight="1">
      <c r="A183" s="126" t="s">
        <v>47</v>
      </c>
      <c r="B183" s="143">
        <v>200</v>
      </c>
      <c r="C183" s="124" t="s">
        <v>547</v>
      </c>
      <c r="D183" s="142">
        <v>1340653.8700000001</v>
      </c>
      <c r="E183" s="142">
        <v>1340653.8700000001</v>
      </c>
      <c r="F183" s="105">
        <f t="shared" si="101"/>
        <v>0</v>
      </c>
    </row>
    <row r="184" spans="1:6" ht="77.25" customHeight="1">
      <c r="A184" s="61" t="s">
        <v>540</v>
      </c>
      <c r="B184" s="143">
        <v>200</v>
      </c>
      <c r="C184" s="124" t="s">
        <v>404</v>
      </c>
      <c r="D184" s="142">
        <f t="shared" ref="D184:E186" si="102">D185</f>
        <v>247600</v>
      </c>
      <c r="E184" s="142">
        <f t="shared" si="102"/>
        <v>0</v>
      </c>
      <c r="F184" s="105">
        <f t="shared" ref="F184" si="103">D184-E184</f>
        <v>247600</v>
      </c>
    </row>
    <row r="185" spans="1:6" ht="28.5" customHeight="1">
      <c r="A185" s="61" t="s">
        <v>99</v>
      </c>
      <c r="B185" s="143">
        <v>200</v>
      </c>
      <c r="C185" s="124" t="s">
        <v>405</v>
      </c>
      <c r="D185" s="142">
        <f t="shared" si="102"/>
        <v>247600</v>
      </c>
      <c r="E185" s="142">
        <f t="shared" si="102"/>
        <v>0</v>
      </c>
      <c r="F185" s="105">
        <f t="shared" ref="F185:F186" si="104">D185-E185</f>
        <v>247600</v>
      </c>
    </row>
    <row r="186" spans="1:6" ht="25.5" customHeight="1">
      <c r="A186" s="61" t="s">
        <v>100</v>
      </c>
      <c r="B186" s="143">
        <v>200</v>
      </c>
      <c r="C186" s="124" t="s">
        <v>406</v>
      </c>
      <c r="D186" s="142">
        <f t="shared" si="102"/>
        <v>247600</v>
      </c>
      <c r="E186" s="142">
        <f t="shared" si="102"/>
        <v>0</v>
      </c>
      <c r="F186" s="105">
        <f t="shared" si="104"/>
        <v>247600</v>
      </c>
    </row>
    <row r="187" spans="1:6" ht="26.25" customHeight="1">
      <c r="A187" s="61" t="s">
        <v>132</v>
      </c>
      <c r="B187" s="143">
        <v>200</v>
      </c>
      <c r="C187" s="124" t="s">
        <v>407</v>
      </c>
      <c r="D187" s="142">
        <v>247600</v>
      </c>
      <c r="E187" s="142"/>
      <c r="F187" s="173">
        <f t="shared" ref="F187" si="105">D187-E187</f>
        <v>247600</v>
      </c>
    </row>
    <row r="188" spans="1:6" ht="13.5" hidden="1" customHeight="1">
      <c r="A188" s="61" t="s">
        <v>248</v>
      </c>
      <c r="B188" s="143">
        <v>200</v>
      </c>
      <c r="C188" s="124" t="s">
        <v>282</v>
      </c>
      <c r="D188" s="142"/>
      <c r="E188" s="142"/>
      <c r="F188" s="173"/>
    </row>
    <row r="189" spans="1:6" ht="19.5" hidden="1" customHeight="1">
      <c r="A189" s="125" t="s">
        <v>139</v>
      </c>
      <c r="B189" s="143">
        <v>200</v>
      </c>
      <c r="C189" s="124" t="s">
        <v>283</v>
      </c>
      <c r="D189" s="142"/>
      <c r="E189" s="142"/>
      <c r="F189" s="173">
        <f t="shared" ref="F189" si="106">D189-E189</f>
        <v>0</v>
      </c>
    </row>
    <row r="190" spans="1:6" ht="52.5" hidden="1" customHeight="1">
      <c r="A190" s="126" t="s">
        <v>249</v>
      </c>
      <c r="B190" s="143">
        <v>200</v>
      </c>
      <c r="C190" s="124" t="s">
        <v>284</v>
      </c>
      <c r="D190" s="142"/>
      <c r="E190" s="142"/>
      <c r="F190" s="173"/>
    </row>
    <row r="191" spans="1:6" ht="29.25" hidden="1" customHeight="1">
      <c r="A191" s="61" t="s">
        <v>132</v>
      </c>
      <c r="B191" s="143">
        <v>200</v>
      </c>
      <c r="C191" s="124" t="s">
        <v>285</v>
      </c>
      <c r="D191" s="142"/>
      <c r="E191" s="142"/>
      <c r="F191" s="173">
        <f t="shared" ref="F191" si="107">D191-E191</f>
        <v>0</v>
      </c>
    </row>
    <row r="192" spans="1:6" ht="13.5" hidden="1" customHeight="1">
      <c r="A192" s="61" t="s">
        <v>72</v>
      </c>
      <c r="B192" s="143">
        <v>200</v>
      </c>
      <c r="C192" s="124" t="s">
        <v>286</v>
      </c>
      <c r="D192" s="142"/>
      <c r="E192" s="142"/>
      <c r="F192" s="173"/>
    </row>
    <row r="193" spans="1:6" ht="13.5" hidden="1" customHeight="1">
      <c r="A193" s="61" t="s">
        <v>75</v>
      </c>
      <c r="B193" s="143">
        <v>200</v>
      </c>
      <c r="C193" s="124" t="s">
        <v>287</v>
      </c>
      <c r="D193" s="142"/>
      <c r="E193" s="142"/>
      <c r="F193" s="173">
        <f t="shared" ref="F193" si="108">D193-E193</f>
        <v>0</v>
      </c>
    </row>
    <row r="194" spans="1:6" ht="13.5" hidden="1" customHeight="1">
      <c r="A194" s="61" t="s">
        <v>78</v>
      </c>
      <c r="B194" s="143">
        <v>200</v>
      </c>
      <c r="C194" s="124" t="s">
        <v>288</v>
      </c>
      <c r="D194" s="142"/>
      <c r="E194" s="142"/>
      <c r="F194" s="173"/>
    </row>
    <row r="195" spans="1:6" ht="28.5" customHeight="1">
      <c r="A195" s="61" t="s">
        <v>290</v>
      </c>
      <c r="B195" s="143">
        <v>200</v>
      </c>
      <c r="C195" s="124" t="s">
        <v>408</v>
      </c>
      <c r="D195" s="142">
        <f t="shared" ref="D195:E198" si="109">SUM(D196)</f>
        <v>146400</v>
      </c>
      <c r="E195" s="142">
        <f t="shared" si="109"/>
        <v>0</v>
      </c>
      <c r="F195" s="105">
        <f t="shared" ref="F195:F196" si="110">D195-E195</f>
        <v>146400</v>
      </c>
    </row>
    <row r="196" spans="1:6" ht="68.25" customHeight="1">
      <c r="A196" s="61" t="s">
        <v>289</v>
      </c>
      <c r="B196" s="143">
        <v>200</v>
      </c>
      <c r="C196" s="124" t="s">
        <v>409</v>
      </c>
      <c r="D196" s="142">
        <f t="shared" si="109"/>
        <v>146400</v>
      </c>
      <c r="E196" s="142">
        <f t="shared" si="109"/>
        <v>0</v>
      </c>
      <c r="F196" s="105">
        <f t="shared" si="110"/>
        <v>146400</v>
      </c>
    </row>
    <row r="197" spans="1:6" ht="25.5" customHeight="1">
      <c r="A197" s="61" t="s">
        <v>99</v>
      </c>
      <c r="B197" s="143">
        <v>200</v>
      </c>
      <c r="C197" s="124" t="s">
        <v>410</v>
      </c>
      <c r="D197" s="142">
        <f t="shared" si="109"/>
        <v>146400</v>
      </c>
      <c r="E197" s="142">
        <f t="shared" si="109"/>
        <v>0</v>
      </c>
      <c r="F197" s="105">
        <f t="shared" ref="F197:F198" si="111">D197-E197</f>
        <v>146400</v>
      </c>
    </row>
    <row r="198" spans="1:6" ht="24.75" customHeight="1">
      <c r="A198" s="61" t="s">
        <v>100</v>
      </c>
      <c r="B198" s="143">
        <v>200</v>
      </c>
      <c r="C198" s="124" t="s">
        <v>411</v>
      </c>
      <c r="D198" s="142">
        <f t="shared" si="109"/>
        <v>146400</v>
      </c>
      <c r="E198" s="142">
        <f t="shared" si="109"/>
        <v>0</v>
      </c>
      <c r="F198" s="105">
        <f t="shared" si="111"/>
        <v>146400</v>
      </c>
    </row>
    <row r="199" spans="1:6" ht="27" customHeight="1">
      <c r="A199" s="61" t="s">
        <v>132</v>
      </c>
      <c r="B199" s="143">
        <v>200</v>
      </c>
      <c r="C199" s="124" t="s">
        <v>412</v>
      </c>
      <c r="D199" s="142">
        <v>146400</v>
      </c>
      <c r="E199" s="142"/>
      <c r="F199" s="105">
        <f t="shared" ref="F199:F200" si="112">D199-E199</f>
        <v>146400</v>
      </c>
    </row>
    <row r="200" spans="1:6" ht="19.5" customHeight="1">
      <c r="A200" s="103" t="s">
        <v>89</v>
      </c>
      <c r="B200" s="143">
        <v>200</v>
      </c>
      <c r="C200" s="148" t="s">
        <v>413</v>
      </c>
      <c r="D200" s="144">
        <f>D201+D223+D212</f>
        <v>2174700</v>
      </c>
      <c r="E200" s="144">
        <f>E201+E223+E212</f>
        <v>950458.6100000001</v>
      </c>
      <c r="F200" s="106">
        <f t="shared" si="112"/>
        <v>1224241.3899999999</v>
      </c>
    </row>
    <row r="201" spans="1:6" ht="15" customHeight="1">
      <c r="A201" s="61" t="s">
        <v>217</v>
      </c>
      <c r="B201" s="143">
        <v>200</v>
      </c>
      <c r="C201" s="143" t="s">
        <v>414</v>
      </c>
      <c r="D201" s="142">
        <f>SUM(D202)</f>
        <v>21000</v>
      </c>
      <c r="E201" s="142">
        <f>SUM(E202)</f>
        <v>6874.63</v>
      </c>
      <c r="F201" s="105">
        <f t="shared" ref="F201:F202" si="113">D201-E201</f>
        <v>14125.369999999999</v>
      </c>
    </row>
    <row r="202" spans="1:6" ht="36" customHeight="1">
      <c r="A202" s="109" t="s">
        <v>415</v>
      </c>
      <c r="B202" s="143">
        <v>200</v>
      </c>
      <c r="C202" s="143" t="s">
        <v>416</v>
      </c>
      <c r="D202" s="142">
        <f>SUM(D203)</f>
        <v>21000</v>
      </c>
      <c r="E202" s="142">
        <f>SUM(E203)</f>
        <v>6874.63</v>
      </c>
      <c r="F202" s="105">
        <f t="shared" si="113"/>
        <v>14125.369999999999</v>
      </c>
    </row>
    <row r="203" spans="1:6" ht="27" customHeight="1">
      <c r="A203" s="61" t="s">
        <v>218</v>
      </c>
      <c r="B203" s="143">
        <v>200</v>
      </c>
      <c r="C203" s="143" t="s">
        <v>417</v>
      </c>
      <c r="D203" s="142">
        <f>SUM(D204+D208)</f>
        <v>21000</v>
      </c>
      <c r="E203" s="142">
        <f t="shared" ref="D203:E204" si="114">E204</f>
        <v>6874.63</v>
      </c>
      <c r="F203" s="105">
        <f t="shared" ref="F203:F204" si="115">D203-E203</f>
        <v>14125.369999999999</v>
      </c>
    </row>
    <row r="204" spans="1:6" ht="90.75" customHeight="1">
      <c r="A204" s="61" t="s">
        <v>269</v>
      </c>
      <c r="B204" s="143">
        <v>200</v>
      </c>
      <c r="C204" s="143" t="s">
        <v>418</v>
      </c>
      <c r="D204" s="142">
        <f t="shared" si="114"/>
        <v>20000</v>
      </c>
      <c r="E204" s="142">
        <f t="shared" si="114"/>
        <v>6874.63</v>
      </c>
      <c r="F204" s="105">
        <f t="shared" si="115"/>
        <v>13125.369999999999</v>
      </c>
    </row>
    <row r="205" spans="1:6" ht="27" customHeight="1">
      <c r="A205" s="61" t="s">
        <v>99</v>
      </c>
      <c r="B205" s="143">
        <v>200</v>
      </c>
      <c r="C205" s="143" t="s">
        <v>419</v>
      </c>
      <c r="D205" s="142">
        <f>SUM(D206)</f>
        <v>20000</v>
      </c>
      <c r="E205" s="142">
        <f>SUM(E206)</f>
        <v>6874.63</v>
      </c>
      <c r="F205" s="105">
        <f t="shared" ref="F205:F206" si="116">D205-E205</f>
        <v>13125.369999999999</v>
      </c>
    </row>
    <row r="206" spans="1:6" ht="27" customHeight="1">
      <c r="A206" s="61" t="s">
        <v>100</v>
      </c>
      <c r="B206" s="143">
        <v>200</v>
      </c>
      <c r="C206" s="143" t="s">
        <v>420</v>
      </c>
      <c r="D206" s="142">
        <f>SUM(D207)</f>
        <v>20000</v>
      </c>
      <c r="E206" s="142">
        <f>SUM(E207)</f>
        <v>6874.63</v>
      </c>
      <c r="F206" s="105">
        <f t="shared" si="116"/>
        <v>13125.369999999999</v>
      </c>
    </row>
    <row r="207" spans="1:6" ht="27" customHeight="1">
      <c r="A207" s="61" t="s">
        <v>132</v>
      </c>
      <c r="B207" s="143">
        <v>200</v>
      </c>
      <c r="C207" s="143" t="s">
        <v>421</v>
      </c>
      <c r="D207" s="142">
        <v>20000</v>
      </c>
      <c r="E207" s="142">
        <v>6874.63</v>
      </c>
      <c r="F207" s="142">
        <f t="shared" ref="F207" si="117">D207-E207</f>
        <v>13125.369999999999</v>
      </c>
    </row>
    <row r="208" spans="1:6" ht="75.75" customHeight="1">
      <c r="A208" s="127" t="s">
        <v>423</v>
      </c>
      <c r="B208" s="143">
        <v>200</v>
      </c>
      <c r="C208" s="143" t="s">
        <v>422</v>
      </c>
      <c r="D208" s="142">
        <f t="shared" ref="D208:E210" si="118">SUM(D209)</f>
        <v>1000</v>
      </c>
      <c r="E208" s="142">
        <f t="shared" si="118"/>
        <v>0</v>
      </c>
      <c r="F208" s="142"/>
    </row>
    <row r="209" spans="1:6" ht="25.5" customHeight="1">
      <c r="A209" s="61" t="s">
        <v>517</v>
      </c>
      <c r="B209" s="143">
        <v>200</v>
      </c>
      <c r="C209" s="143" t="s">
        <v>424</v>
      </c>
      <c r="D209" s="142">
        <f t="shared" si="118"/>
        <v>1000</v>
      </c>
      <c r="E209" s="142">
        <f t="shared" si="118"/>
        <v>0</v>
      </c>
      <c r="F209" s="105">
        <f t="shared" ref="F209:F210" si="119">D209-E209</f>
        <v>1000</v>
      </c>
    </row>
    <row r="210" spans="1:6" ht="30" customHeight="1">
      <c r="A210" s="61" t="s">
        <v>518</v>
      </c>
      <c r="B210" s="143">
        <v>200</v>
      </c>
      <c r="C210" s="143" t="s">
        <v>425</v>
      </c>
      <c r="D210" s="142">
        <f t="shared" si="118"/>
        <v>1000</v>
      </c>
      <c r="E210" s="142">
        <f t="shared" si="118"/>
        <v>0</v>
      </c>
      <c r="F210" s="105">
        <f t="shared" si="119"/>
        <v>1000</v>
      </c>
    </row>
    <row r="211" spans="1:6" ht="30" customHeight="1">
      <c r="A211" s="61" t="s">
        <v>132</v>
      </c>
      <c r="B211" s="143">
        <v>200</v>
      </c>
      <c r="C211" s="143" t="s">
        <v>426</v>
      </c>
      <c r="D211" s="142">
        <v>1000</v>
      </c>
      <c r="E211" s="142">
        <v>0</v>
      </c>
      <c r="F211" s="105">
        <f>D211-E211</f>
        <v>1000</v>
      </c>
    </row>
    <row r="212" spans="1:6" ht="27" customHeight="1">
      <c r="A212" s="61" t="s">
        <v>570</v>
      </c>
      <c r="B212" s="157">
        <v>200</v>
      </c>
      <c r="C212" s="157" t="s">
        <v>572</v>
      </c>
      <c r="D212" s="156">
        <f t="shared" ref="D212:E221" si="120">D213</f>
        <v>155100</v>
      </c>
      <c r="E212" s="156">
        <f t="shared" si="120"/>
        <v>26000</v>
      </c>
      <c r="F212" s="105">
        <f>D212-E212</f>
        <v>129100</v>
      </c>
    </row>
    <row r="213" spans="1:6" ht="38.25" customHeight="1">
      <c r="A213" s="109" t="s">
        <v>415</v>
      </c>
      <c r="B213" s="157">
        <v>200</v>
      </c>
      <c r="C213" s="157" t="s">
        <v>573</v>
      </c>
      <c r="D213" s="156">
        <f t="shared" si="120"/>
        <v>155100</v>
      </c>
      <c r="E213" s="156">
        <f>E214</f>
        <v>26000</v>
      </c>
      <c r="F213" s="105">
        <f t="shared" ref="F213:F222" si="121">D213-E213</f>
        <v>129100</v>
      </c>
    </row>
    <row r="214" spans="1:6" ht="30" customHeight="1">
      <c r="A214" s="61" t="s">
        <v>218</v>
      </c>
      <c r="B214" s="157">
        <v>200</v>
      </c>
      <c r="C214" s="157" t="s">
        <v>574</v>
      </c>
      <c r="D214" s="156">
        <f>D219+D215</f>
        <v>155100</v>
      </c>
      <c r="E214" s="156">
        <f>E219+E215</f>
        <v>26000</v>
      </c>
      <c r="F214" s="105">
        <f t="shared" si="121"/>
        <v>129100</v>
      </c>
    </row>
    <row r="215" spans="1:6" ht="30" customHeight="1">
      <c r="A215" s="61" t="s">
        <v>611</v>
      </c>
      <c r="B215" s="157">
        <v>200</v>
      </c>
      <c r="C215" s="157" t="s">
        <v>607</v>
      </c>
      <c r="D215" s="156">
        <f t="shared" ref="D215:F216" si="122">D216</f>
        <v>99000</v>
      </c>
      <c r="E215" s="156">
        <f t="shared" si="122"/>
        <v>0</v>
      </c>
      <c r="F215" s="105">
        <f t="shared" si="122"/>
        <v>99000</v>
      </c>
    </row>
    <row r="216" spans="1:6" ht="30" customHeight="1">
      <c r="A216" s="61" t="s">
        <v>99</v>
      </c>
      <c r="B216" s="157">
        <v>200</v>
      </c>
      <c r="C216" s="157" t="s">
        <v>608</v>
      </c>
      <c r="D216" s="156">
        <f t="shared" si="122"/>
        <v>99000</v>
      </c>
      <c r="E216" s="156">
        <f t="shared" si="122"/>
        <v>0</v>
      </c>
      <c r="F216" s="105">
        <f t="shared" si="122"/>
        <v>99000</v>
      </c>
    </row>
    <row r="217" spans="1:6" ht="30" customHeight="1">
      <c r="A217" s="61" t="s">
        <v>100</v>
      </c>
      <c r="B217" s="157">
        <v>200</v>
      </c>
      <c r="C217" s="157" t="s">
        <v>609</v>
      </c>
      <c r="D217" s="156">
        <f>D218</f>
        <v>99000</v>
      </c>
      <c r="E217" s="156">
        <f>E218</f>
        <v>0</v>
      </c>
      <c r="F217" s="105">
        <f>D217-E217</f>
        <v>99000</v>
      </c>
    </row>
    <row r="218" spans="1:6" ht="30" customHeight="1">
      <c r="A218" s="61" t="s">
        <v>132</v>
      </c>
      <c r="B218" s="157">
        <v>200</v>
      </c>
      <c r="C218" s="157" t="s">
        <v>610</v>
      </c>
      <c r="D218" s="156">
        <v>99000</v>
      </c>
      <c r="E218" s="156">
        <v>0</v>
      </c>
      <c r="F218" s="105">
        <f>D218-E218</f>
        <v>99000</v>
      </c>
    </row>
    <row r="219" spans="1:6" ht="30" customHeight="1">
      <c r="A219" s="61" t="s">
        <v>571</v>
      </c>
      <c r="B219" s="157">
        <v>200</v>
      </c>
      <c r="C219" s="157" t="s">
        <v>599</v>
      </c>
      <c r="D219" s="156">
        <f t="shared" si="120"/>
        <v>56100</v>
      </c>
      <c r="E219" s="156">
        <f t="shared" si="120"/>
        <v>26000</v>
      </c>
      <c r="F219" s="105">
        <f t="shared" si="121"/>
        <v>30100</v>
      </c>
    </row>
    <row r="220" spans="1:6" ht="30" customHeight="1">
      <c r="A220" s="61" t="s">
        <v>99</v>
      </c>
      <c r="B220" s="157">
        <v>200</v>
      </c>
      <c r="C220" s="157" t="s">
        <v>598</v>
      </c>
      <c r="D220" s="156">
        <f t="shared" si="120"/>
        <v>56100</v>
      </c>
      <c r="E220" s="156">
        <f t="shared" si="120"/>
        <v>26000</v>
      </c>
      <c r="F220" s="105">
        <f t="shared" si="121"/>
        <v>30100</v>
      </c>
    </row>
    <row r="221" spans="1:6" ht="30" customHeight="1">
      <c r="A221" s="61" t="s">
        <v>100</v>
      </c>
      <c r="B221" s="157">
        <v>200</v>
      </c>
      <c r="C221" s="157" t="s">
        <v>597</v>
      </c>
      <c r="D221" s="156">
        <f t="shared" si="120"/>
        <v>56100</v>
      </c>
      <c r="E221" s="156">
        <f t="shared" si="120"/>
        <v>26000</v>
      </c>
      <c r="F221" s="105">
        <f t="shared" si="121"/>
        <v>30100</v>
      </c>
    </row>
    <row r="222" spans="1:6" ht="30" customHeight="1">
      <c r="A222" s="61" t="s">
        <v>132</v>
      </c>
      <c r="B222" s="157">
        <v>200</v>
      </c>
      <c r="C222" s="157" t="s">
        <v>596</v>
      </c>
      <c r="D222" s="156">
        <v>56100</v>
      </c>
      <c r="E222" s="156">
        <v>26000</v>
      </c>
      <c r="F222" s="105">
        <f t="shared" si="121"/>
        <v>30100</v>
      </c>
    </row>
    <row r="223" spans="1:6" ht="18.75" customHeight="1">
      <c r="A223" s="61" t="s">
        <v>90</v>
      </c>
      <c r="B223" s="143">
        <v>200</v>
      </c>
      <c r="C223" s="143" t="s">
        <v>427</v>
      </c>
      <c r="D223" s="142">
        <f>D224</f>
        <v>1998600</v>
      </c>
      <c r="E223" s="142">
        <f>E224</f>
        <v>917583.9800000001</v>
      </c>
      <c r="F223" s="105">
        <f t="shared" ref="F223:F224" si="123">D223-E223</f>
        <v>1081016.02</v>
      </c>
    </row>
    <row r="224" spans="1:6" ht="37.5" customHeight="1">
      <c r="A224" s="109" t="s">
        <v>415</v>
      </c>
      <c r="B224" s="143">
        <v>200</v>
      </c>
      <c r="C224" s="143" t="s">
        <v>428</v>
      </c>
      <c r="D224" s="142">
        <f>SUM(D225)</f>
        <v>1998600</v>
      </c>
      <c r="E224" s="142">
        <f>SUM(E225)</f>
        <v>917583.9800000001</v>
      </c>
      <c r="F224" s="105">
        <f t="shared" si="123"/>
        <v>1081016.02</v>
      </c>
    </row>
    <row r="225" spans="1:6" ht="28.5" customHeight="1">
      <c r="A225" s="61" t="s">
        <v>162</v>
      </c>
      <c r="B225" s="143">
        <v>200</v>
      </c>
      <c r="C225" s="143" t="s">
        <v>429</v>
      </c>
      <c r="D225" s="142">
        <f>D226+D230+D234</f>
        <v>1998600</v>
      </c>
      <c r="E225" s="142">
        <f>E226+E230+E234</f>
        <v>917583.9800000001</v>
      </c>
      <c r="F225" s="105">
        <f t="shared" ref="F225:F226" si="124">D225-E225</f>
        <v>1081016.02</v>
      </c>
    </row>
    <row r="226" spans="1:6" ht="66" customHeight="1">
      <c r="A226" s="61" t="s">
        <v>483</v>
      </c>
      <c r="B226" s="143">
        <v>200</v>
      </c>
      <c r="C226" s="143" t="s">
        <v>430</v>
      </c>
      <c r="D226" s="142">
        <f t="shared" ref="D226:E228" si="125">D227</f>
        <v>356200</v>
      </c>
      <c r="E226" s="142">
        <f t="shared" si="125"/>
        <v>226480.22</v>
      </c>
      <c r="F226" s="105">
        <f t="shared" si="124"/>
        <v>129719.78</v>
      </c>
    </row>
    <row r="227" spans="1:6" ht="27" customHeight="1">
      <c r="A227" s="61" t="s">
        <v>99</v>
      </c>
      <c r="B227" s="143">
        <v>200</v>
      </c>
      <c r="C227" s="143" t="s">
        <v>433</v>
      </c>
      <c r="D227" s="142">
        <f t="shared" si="125"/>
        <v>356200</v>
      </c>
      <c r="E227" s="142">
        <f t="shared" si="125"/>
        <v>226480.22</v>
      </c>
      <c r="F227" s="105">
        <f t="shared" ref="F227:F228" si="126">D227-E227</f>
        <v>129719.78</v>
      </c>
    </row>
    <row r="228" spans="1:6" ht="25.5" customHeight="1">
      <c r="A228" s="61" t="s">
        <v>100</v>
      </c>
      <c r="B228" s="143">
        <v>200</v>
      </c>
      <c r="C228" s="143" t="s">
        <v>431</v>
      </c>
      <c r="D228" s="142">
        <f t="shared" si="125"/>
        <v>356200</v>
      </c>
      <c r="E228" s="142">
        <f t="shared" si="125"/>
        <v>226480.22</v>
      </c>
      <c r="F228" s="105">
        <f t="shared" si="126"/>
        <v>129719.78</v>
      </c>
    </row>
    <row r="229" spans="1:6" ht="33" customHeight="1">
      <c r="A229" s="61" t="s">
        <v>132</v>
      </c>
      <c r="B229" s="143">
        <v>200</v>
      </c>
      <c r="C229" s="143" t="s">
        <v>432</v>
      </c>
      <c r="D229" s="142">
        <v>356200</v>
      </c>
      <c r="E229" s="142">
        <v>226480.22</v>
      </c>
      <c r="F229" s="105">
        <f t="shared" ref="F229:F230" si="127">D229-E229</f>
        <v>129719.78</v>
      </c>
    </row>
    <row r="230" spans="1:6" ht="66" customHeight="1">
      <c r="A230" s="61" t="s">
        <v>163</v>
      </c>
      <c r="B230" s="143">
        <v>200</v>
      </c>
      <c r="C230" s="143" t="s">
        <v>434</v>
      </c>
      <c r="D230" s="142">
        <f t="shared" ref="D230:E232" si="128">D231</f>
        <v>52800</v>
      </c>
      <c r="E230" s="142">
        <f t="shared" si="128"/>
        <v>26309.7</v>
      </c>
      <c r="F230" s="105">
        <f t="shared" si="127"/>
        <v>26490.3</v>
      </c>
    </row>
    <row r="231" spans="1:6" ht="28.5" customHeight="1">
      <c r="A231" s="61" t="s">
        <v>99</v>
      </c>
      <c r="B231" s="143">
        <v>200</v>
      </c>
      <c r="C231" s="143" t="s">
        <v>435</v>
      </c>
      <c r="D231" s="142">
        <f t="shared" si="128"/>
        <v>52800</v>
      </c>
      <c r="E231" s="142">
        <f t="shared" si="128"/>
        <v>26309.7</v>
      </c>
      <c r="F231" s="105">
        <f t="shared" ref="F231:F232" si="129">D231-E231</f>
        <v>26490.3</v>
      </c>
    </row>
    <row r="232" spans="1:6" ht="30.75" customHeight="1">
      <c r="A232" s="61" t="s">
        <v>100</v>
      </c>
      <c r="B232" s="143">
        <v>200</v>
      </c>
      <c r="C232" s="143" t="s">
        <v>436</v>
      </c>
      <c r="D232" s="142">
        <f t="shared" si="128"/>
        <v>52800</v>
      </c>
      <c r="E232" s="142">
        <f t="shared" si="128"/>
        <v>26309.7</v>
      </c>
      <c r="F232" s="105">
        <f t="shared" si="129"/>
        <v>26490.3</v>
      </c>
    </row>
    <row r="233" spans="1:6" ht="27.75" customHeight="1">
      <c r="A233" s="61" t="s">
        <v>132</v>
      </c>
      <c r="B233" s="143">
        <v>200</v>
      </c>
      <c r="C233" s="143" t="s">
        <v>437</v>
      </c>
      <c r="D233" s="142">
        <v>52800</v>
      </c>
      <c r="E233" s="142">
        <v>26309.7</v>
      </c>
      <c r="F233" s="105">
        <f t="shared" ref="F233:F234" si="130">D233-E233</f>
        <v>26490.3</v>
      </c>
    </row>
    <row r="234" spans="1:6" ht="78" customHeight="1">
      <c r="A234" s="61" t="s">
        <v>164</v>
      </c>
      <c r="B234" s="143">
        <v>200</v>
      </c>
      <c r="C234" s="143" t="s">
        <v>438</v>
      </c>
      <c r="D234" s="142">
        <f>D235</f>
        <v>1589600</v>
      </c>
      <c r="E234" s="142">
        <f t="shared" ref="D234:E236" si="131">E235</f>
        <v>664794.06000000006</v>
      </c>
      <c r="F234" s="105">
        <f t="shared" si="130"/>
        <v>924805.94</v>
      </c>
    </row>
    <row r="235" spans="1:6" ht="27" customHeight="1">
      <c r="A235" s="61" t="s">
        <v>99</v>
      </c>
      <c r="B235" s="143">
        <v>200</v>
      </c>
      <c r="C235" s="143" t="s">
        <v>439</v>
      </c>
      <c r="D235" s="142">
        <f t="shared" si="131"/>
        <v>1589600</v>
      </c>
      <c r="E235" s="142">
        <f t="shared" si="131"/>
        <v>664794.06000000006</v>
      </c>
      <c r="F235" s="105">
        <f t="shared" ref="F235:F236" si="132">D235-E235</f>
        <v>924805.94</v>
      </c>
    </row>
    <row r="236" spans="1:6" ht="24.75" customHeight="1">
      <c r="A236" s="61" t="s">
        <v>100</v>
      </c>
      <c r="B236" s="143">
        <v>200</v>
      </c>
      <c r="C236" s="143" t="s">
        <v>440</v>
      </c>
      <c r="D236" s="142">
        <f t="shared" si="131"/>
        <v>1589600</v>
      </c>
      <c r="E236" s="142">
        <f t="shared" si="131"/>
        <v>664794.06000000006</v>
      </c>
      <c r="F236" s="105">
        <f t="shared" si="132"/>
        <v>924805.94</v>
      </c>
    </row>
    <row r="237" spans="1:6" ht="27" customHeight="1">
      <c r="A237" s="61" t="s">
        <v>132</v>
      </c>
      <c r="B237" s="143">
        <v>200</v>
      </c>
      <c r="C237" s="143" t="s">
        <v>441</v>
      </c>
      <c r="D237" s="142">
        <v>1589600</v>
      </c>
      <c r="E237" s="142">
        <v>664794.06000000006</v>
      </c>
      <c r="F237" s="105">
        <f t="shared" ref="F237:F245" si="133">D237-E237</f>
        <v>924805.94</v>
      </c>
    </row>
    <row r="238" spans="1:6" ht="27" customHeight="1">
      <c r="A238" s="145" t="s">
        <v>558</v>
      </c>
      <c r="B238" s="143">
        <v>200</v>
      </c>
      <c r="C238" s="128" t="s">
        <v>554</v>
      </c>
      <c r="D238" s="142">
        <f t="shared" ref="D238:E244" si="134">D239</f>
        <v>20000</v>
      </c>
      <c r="E238" s="142">
        <f t="shared" si="134"/>
        <v>0</v>
      </c>
      <c r="F238" s="105">
        <f t="shared" si="133"/>
        <v>20000</v>
      </c>
    </row>
    <row r="239" spans="1:6" ht="27" customHeight="1">
      <c r="A239" s="126" t="s">
        <v>558</v>
      </c>
      <c r="B239" s="143">
        <v>200</v>
      </c>
      <c r="C239" s="128" t="s">
        <v>555</v>
      </c>
      <c r="D239" s="142">
        <f t="shared" si="134"/>
        <v>20000</v>
      </c>
      <c r="E239" s="142">
        <f t="shared" si="134"/>
        <v>0</v>
      </c>
      <c r="F239" s="105">
        <f t="shared" si="133"/>
        <v>20000</v>
      </c>
    </row>
    <row r="240" spans="1:6" ht="27" customHeight="1">
      <c r="A240" s="126" t="s">
        <v>559</v>
      </c>
      <c r="B240" s="143">
        <v>200</v>
      </c>
      <c r="C240" s="128" t="s">
        <v>556</v>
      </c>
      <c r="D240" s="142">
        <f t="shared" si="134"/>
        <v>20000</v>
      </c>
      <c r="E240" s="142">
        <f t="shared" si="134"/>
        <v>0</v>
      </c>
      <c r="F240" s="105">
        <f t="shared" si="133"/>
        <v>20000</v>
      </c>
    </row>
    <row r="241" spans="1:6" ht="51" customHeight="1">
      <c r="A241" s="61" t="s">
        <v>560</v>
      </c>
      <c r="B241" s="143">
        <v>200</v>
      </c>
      <c r="C241" s="128" t="s">
        <v>557</v>
      </c>
      <c r="D241" s="142">
        <f t="shared" si="134"/>
        <v>20000</v>
      </c>
      <c r="E241" s="142">
        <f t="shared" si="134"/>
        <v>0</v>
      </c>
      <c r="F241" s="105">
        <f t="shared" si="133"/>
        <v>20000</v>
      </c>
    </row>
    <row r="242" spans="1:6" ht="72.75" customHeight="1">
      <c r="A242" s="61" t="s">
        <v>548</v>
      </c>
      <c r="B242" s="143">
        <v>200</v>
      </c>
      <c r="C242" s="128" t="s">
        <v>550</v>
      </c>
      <c r="D242" s="142">
        <f t="shared" si="134"/>
        <v>20000</v>
      </c>
      <c r="E242" s="142">
        <f t="shared" si="134"/>
        <v>0</v>
      </c>
      <c r="F242" s="105">
        <f t="shared" si="133"/>
        <v>20000</v>
      </c>
    </row>
    <row r="243" spans="1:6" ht="27" customHeight="1">
      <c r="A243" s="61" t="s">
        <v>99</v>
      </c>
      <c r="B243" s="143">
        <v>200</v>
      </c>
      <c r="C243" s="128" t="s">
        <v>551</v>
      </c>
      <c r="D243" s="142">
        <f t="shared" si="134"/>
        <v>20000</v>
      </c>
      <c r="E243" s="142">
        <f t="shared" si="134"/>
        <v>0</v>
      </c>
      <c r="F243" s="105">
        <f t="shared" si="133"/>
        <v>20000</v>
      </c>
    </row>
    <row r="244" spans="1:6" ht="27" customHeight="1">
      <c r="A244" s="61" t="s">
        <v>100</v>
      </c>
      <c r="B244" s="143">
        <v>200</v>
      </c>
      <c r="C244" s="128" t="s">
        <v>552</v>
      </c>
      <c r="D244" s="142">
        <f t="shared" si="134"/>
        <v>20000</v>
      </c>
      <c r="E244" s="142">
        <f t="shared" si="134"/>
        <v>0</v>
      </c>
      <c r="F244" s="105">
        <f t="shared" si="133"/>
        <v>20000</v>
      </c>
    </row>
    <row r="245" spans="1:6" ht="27" customHeight="1">
      <c r="A245" s="61" t="s">
        <v>132</v>
      </c>
      <c r="B245" s="143">
        <v>200</v>
      </c>
      <c r="C245" s="128" t="s">
        <v>553</v>
      </c>
      <c r="D245" s="142">
        <v>20000</v>
      </c>
      <c r="E245" s="142"/>
      <c r="F245" s="105">
        <f t="shared" si="133"/>
        <v>20000</v>
      </c>
    </row>
    <row r="246" spans="1:6" ht="18" customHeight="1">
      <c r="A246" s="103" t="s">
        <v>91</v>
      </c>
      <c r="B246" s="143">
        <v>200</v>
      </c>
      <c r="C246" s="124" t="s">
        <v>442</v>
      </c>
      <c r="D246" s="144">
        <f>D247</f>
        <v>1840100</v>
      </c>
      <c r="E246" s="144">
        <f>E247</f>
        <v>920983.61</v>
      </c>
      <c r="F246" s="106">
        <f t="shared" ref="F246" si="135">D246-E246</f>
        <v>919116.39</v>
      </c>
    </row>
    <row r="247" spans="1:6" ht="14.25" customHeight="1">
      <c r="A247" s="61" t="s">
        <v>92</v>
      </c>
      <c r="B247" s="143">
        <v>200</v>
      </c>
      <c r="C247" s="124" t="s">
        <v>445</v>
      </c>
      <c r="D247" s="142">
        <f>D249</f>
        <v>1840100</v>
      </c>
      <c r="E247" s="142">
        <f>E249</f>
        <v>920983.61</v>
      </c>
      <c r="F247" s="173">
        <f t="shared" ref="F247" si="136">D247-E247</f>
        <v>919116.39</v>
      </c>
    </row>
    <row r="248" spans="1:6" ht="21" hidden="1" customHeight="1">
      <c r="A248" s="61" t="s">
        <v>165</v>
      </c>
      <c r="B248" s="143">
        <v>200</v>
      </c>
      <c r="C248" s="124" t="s">
        <v>166</v>
      </c>
      <c r="D248" s="142" t="e">
        <f>#REF!+D250</f>
        <v>#REF!</v>
      </c>
      <c r="E248" s="142" t="e">
        <f>#REF!+E250</f>
        <v>#REF!</v>
      </c>
      <c r="F248" s="173"/>
    </row>
    <row r="249" spans="1:6" ht="27" customHeight="1">
      <c r="A249" s="109" t="s">
        <v>444</v>
      </c>
      <c r="B249" s="143">
        <v>200</v>
      </c>
      <c r="C249" s="124" t="s">
        <v>443</v>
      </c>
      <c r="D249" s="142">
        <f>D250</f>
        <v>1840100</v>
      </c>
      <c r="E249" s="142">
        <f>E250</f>
        <v>920983.61</v>
      </c>
      <c r="F249" s="120">
        <f t="shared" ref="F249" si="137">D249-E249</f>
        <v>919116.39</v>
      </c>
    </row>
    <row r="250" spans="1:6" ht="18.75" customHeight="1">
      <c r="A250" s="61" t="s">
        <v>168</v>
      </c>
      <c r="B250" s="143">
        <v>200</v>
      </c>
      <c r="C250" s="124" t="s">
        <v>447</v>
      </c>
      <c r="D250" s="142">
        <f>D251+D255</f>
        <v>1840100</v>
      </c>
      <c r="E250" s="142">
        <f>E251+E255</f>
        <v>920983.61</v>
      </c>
      <c r="F250" s="120">
        <f t="shared" ref="F250" si="138">D250-E250</f>
        <v>919116.39</v>
      </c>
    </row>
    <row r="251" spans="1:6" ht="66" customHeight="1">
      <c r="A251" s="109" t="s">
        <v>449</v>
      </c>
      <c r="B251" s="143">
        <v>200</v>
      </c>
      <c r="C251" s="124" t="s">
        <v>448</v>
      </c>
      <c r="D251" s="142">
        <f t="shared" ref="D251:E253" si="139">SUM(D252)</f>
        <v>1717700</v>
      </c>
      <c r="E251" s="142">
        <f t="shared" si="139"/>
        <v>920983.61</v>
      </c>
      <c r="F251" s="120">
        <f>D251-E251</f>
        <v>796716.39</v>
      </c>
    </row>
    <row r="252" spans="1:6" ht="31.5" customHeight="1">
      <c r="A252" s="115" t="s">
        <v>446</v>
      </c>
      <c r="B252" s="143">
        <v>200</v>
      </c>
      <c r="C252" s="124" t="s">
        <v>450</v>
      </c>
      <c r="D252" s="142">
        <f t="shared" si="139"/>
        <v>1717700</v>
      </c>
      <c r="E252" s="142">
        <f t="shared" si="139"/>
        <v>920983.61</v>
      </c>
      <c r="F252" s="105">
        <f t="shared" ref="F252:F253" si="140">D252-E252</f>
        <v>796716.39</v>
      </c>
    </row>
    <row r="253" spans="1:6" ht="17.25" customHeight="1">
      <c r="A253" s="115" t="s">
        <v>115</v>
      </c>
      <c r="B253" s="143">
        <v>200</v>
      </c>
      <c r="C253" s="124" t="s">
        <v>451</v>
      </c>
      <c r="D253" s="142">
        <f t="shared" si="139"/>
        <v>1717700</v>
      </c>
      <c r="E253" s="142">
        <f t="shared" si="139"/>
        <v>920983.61</v>
      </c>
      <c r="F253" s="105">
        <f t="shared" si="140"/>
        <v>796716.39</v>
      </c>
    </row>
    <row r="254" spans="1:6" ht="57.75" customHeight="1">
      <c r="A254" s="61" t="s">
        <v>167</v>
      </c>
      <c r="B254" s="143">
        <v>200</v>
      </c>
      <c r="C254" s="124" t="s">
        <v>486</v>
      </c>
      <c r="D254" s="142">
        <v>1717700</v>
      </c>
      <c r="E254" s="142">
        <v>920983.61</v>
      </c>
      <c r="F254" s="105">
        <f t="shared" ref="F254:F259" si="141">D254-E254</f>
        <v>796716.39</v>
      </c>
    </row>
    <row r="255" spans="1:6" s="154" customFormat="1" ht="66" customHeight="1">
      <c r="A255" s="115" t="s">
        <v>590</v>
      </c>
      <c r="B255" s="159">
        <v>200</v>
      </c>
      <c r="C255" s="128" t="s">
        <v>591</v>
      </c>
      <c r="D255" s="158">
        <f>D257</f>
        <v>122400</v>
      </c>
      <c r="E255" s="158">
        <f>E257</f>
        <v>0</v>
      </c>
      <c r="F255" s="105">
        <f>D255-E255</f>
        <v>122400</v>
      </c>
    </row>
    <row r="256" spans="1:6" s="154" customFormat="1" ht="24" customHeight="1">
      <c r="A256" s="115" t="s">
        <v>446</v>
      </c>
      <c r="B256" s="159">
        <v>200</v>
      </c>
      <c r="C256" s="128" t="s">
        <v>592</v>
      </c>
      <c r="D256" s="158">
        <f>D257</f>
        <v>122400</v>
      </c>
      <c r="E256" s="158">
        <f>E257</f>
        <v>0</v>
      </c>
      <c r="F256" s="105">
        <f>D256-E256</f>
        <v>122400</v>
      </c>
    </row>
    <row r="257" spans="1:6" s="154" customFormat="1" ht="15.75" customHeight="1">
      <c r="A257" s="115" t="s">
        <v>115</v>
      </c>
      <c r="B257" s="159">
        <v>200</v>
      </c>
      <c r="C257" s="128" t="s">
        <v>593</v>
      </c>
      <c r="D257" s="158">
        <f>D258</f>
        <v>122400</v>
      </c>
      <c r="E257" s="158">
        <f>E258</f>
        <v>0</v>
      </c>
      <c r="F257" s="105">
        <f t="shared" ref="F257:F258" si="142">D257-E257</f>
        <v>122400</v>
      </c>
    </row>
    <row r="258" spans="1:6" s="154" customFormat="1" ht="53.25" customHeight="1">
      <c r="A258" s="61" t="s">
        <v>594</v>
      </c>
      <c r="B258" s="159">
        <v>200</v>
      </c>
      <c r="C258" s="128" t="s">
        <v>595</v>
      </c>
      <c r="D258" s="158">
        <v>122400</v>
      </c>
      <c r="E258" s="158"/>
      <c r="F258" s="105">
        <f t="shared" si="142"/>
        <v>122400</v>
      </c>
    </row>
    <row r="259" spans="1:6" ht="15" customHeight="1">
      <c r="A259" s="103" t="s">
        <v>108</v>
      </c>
      <c r="B259" s="143">
        <v>200</v>
      </c>
      <c r="C259" s="143" t="s">
        <v>452</v>
      </c>
      <c r="D259" s="144">
        <f>D260</f>
        <v>36000</v>
      </c>
      <c r="E259" s="144">
        <f>E260</f>
        <v>21000</v>
      </c>
      <c r="F259" s="106">
        <f t="shared" si="141"/>
        <v>15000</v>
      </c>
    </row>
    <row r="260" spans="1:6" ht="15" customHeight="1">
      <c r="A260" s="61" t="s">
        <v>242</v>
      </c>
      <c r="B260" s="143">
        <v>200</v>
      </c>
      <c r="C260" s="143" t="s">
        <v>453</v>
      </c>
      <c r="D260" s="142">
        <f t="shared" ref="D260:E263" si="143">D261</f>
        <v>36000</v>
      </c>
      <c r="E260" s="142">
        <f t="shared" si="143"/>
        <v>21000</v>
      </c>
      <c r="F260" s="105">
        <f t="shared" ref="F260:F261" si="144">D260-E260</f>
        <v>15000</v>
      </c>
    </row>
    <row r="261" spans="1:6" ht="27" customHeight="1">
      <c r="A261" s="61" t="s">
        <v>141</v>
      </c>
      <c r="B261" s="143">
        <v>200</v>
      </c>
      <c r="C261" s="143" t="s">
        <v>454</v>
      </c>
      <c r="D261" s="142">
        <f t="shared" si="143"/>
        <v>36000</v>
      </c>
      <c r="E261" s="142">
        <f t="shared" si="143"/>
        <v>21000</v>
      </c>
      <c r="F261" s="105">
        <f t="shared" si="144"/>
        <v>15000</v>
      </c>
    </row>
    <row r="262" spans="1:6" ht="74.25" customHeight="1">
      <c r="A262" s="61" t="s">
        <v>169</v>
      </c>
      <c r="B262" s="143">
        <v>200</v>
      </c>
      <c r="C262" s="143" t="s">
        <v>455</v>
      </c>
      <c r="D262" s="142">
        <f t="shared" si="143"/>
        <v>36000</v>
      </c>
      <c r="E262" s="142">
        <f t="shared" si="143"/>
        <v>21000</v>
      </c>
      <c r="F262" s="105">
        <f t="shared" ref="F262:F263" si="145">D262-E262</f>
        <v>15000</v>
      </c>
    </row>
    <row r="263" spans="1:6" ht="102.75" customHeight="1">
      <c r="A263" s="61" t="s">
        <v>243</v>
      </c>
      <c r="B263" s="143">
        <v>200</v>
      </c>
      <c r="C263" s="143" t="s">
        <v>456</v>
      </c>
      <c r="D263" s="142">
        <f t="shared" si="143"/>
        <v>36000</v>
      </c>
      <c r="E263" s="142">
        <f t="shared" si="143"/>
        <v>21000</v>
      </c>
      <c r="F263" s="105">
        <f t="shared" si="145"/>
        <v>15000</v>
      </c>
    </row>
    <row r="264" spans="1:6" ht="17.25" customHeight="1">
      <c r="A264" s="61" t="s">
        <v>109</v>
      </c>
      <c r="B264" s="143">
        <v>200</v>
      </c>
      <c r="C264" s="143" t="s">
        <v>457</v>
      </c>
      <c r="D264" s="142">
        <f>SUM(D265)</f>
        <v>36000</v>
      </c>
      <c r="E264" s="142">
        <f>SUM(E265)</f>
        <v>21000</v>
      </c>
      <c r="F264" s="105">
        <f t="shared" ref="F264:F265" si="146">D264-E264</f>
        <v>15000</v>
      </c>
    </row>
    <row r="265" spans="1:6" ht="17.25" customHeight="1">
      <c r="A265" s="115" t="s">
        <v>458</v>
      </c>
      <c r="B265" s="143">
        <v>200</v>
      </c>
      <c r="C265" s="143" t="s">
        <v>459</v>
      </c>
      <c r="D265" s="142">
        <f>SUM(D266)</f>
        <v>36000</v>
      </c>
      <c r="E265" s="142">
        <f>SUM(E266)</f>
        <v>21000</v>
      </c>
      <c r="F265" s="105">
        <f t="shared" si="146"/>
        <v>15000</v>
      </c>
    </row>
    <row r="266" spans="1:6" ht="15" customHeight="1">
      <c r="A266" s="61" t="s">
        <v>244</v>
      </c>
      <c r="B266" s="143">
        <v>200</v>
      </c>
      <c r="C266" s="143" t="s">
        <v>460</v>
      </c>
      <c r="D266" s="142">
        <v>36000</v>
      </c>
      <c r="E266" s="142">
        <v>21000</v>
      </c>
      <c r="F266" s="105">
        <f t="shared" ref="F266" si="147">D266-E266</f>
        <v>15000</v>
      </c>
    </row>
    <row r="267" spans="1:6" ht="21.75" customHeight="1">
      <c r="A267" s="103" t="s">
        <v>93</v>
      </c>
      <c r="B267" s="143">
        <v>200</v>
      </c>
      <c r="C267" s="143" t="s">
        <v>461</v>
      </c>
      <c r="D267" s="144">
        <f t="shared" ref="D267:E273" si="148">D268</f>
        <v>10000</v>
      </c>
      <c r="E267" s="144">
        <f t="shared" si="148"/>
        <v>7350</v>
      </c>
      <c r="F267" s="106">
        <f t="shared" ref="F267:F270" si="149">D267-E267</f>
        <v>2650</v>
      </c>
    </row>
    <row r="268" spans="1:6" ht="27" customHeight="1">
      <c r="A268" s="82" t="s">
        <v>94</v>
      </c>
      <c r="B268" s="143">
        <v>200</v>
      </c>
      <c r="C268" s="143" t="s">
        <v>462</v>
      </c>
      <c r="D268" s="142">
        <f>D270+D275</f>
        <v>10000</v>
      </c>
      <c r="E268" s="142">
        <f>E270+E275</f>
        <v>7350</v>
      </c>
      <c r="F268" s="105">
        <f t="shared" si="149"/>
        <v>2650</v>
      </c>
    </row>
    <row r="269" spans="1:6" ht="30.75" customHeight="1">
      <c r="A269" s="82" t="s">
        <v>170</v>
      </c>
      <c r="B269" s="143">
        <v>200</v>
      </c>
      <c r="C269" s="143" t="s">
        <v>469</v>
      </c>
      <c r="D269" s="142">
        <f>D270</f>
        <v>2600</v>
      </c>
      <c r="E269" s="142">
        <f>E270</f>
        <v>0</v>
      </c>
      <c r="F269" s="105">
        <f t="shared" si="149"/>
        <v>2600</v>
      </c>
    </row>
    <row r="270" spans="1:6" ht="27" customHeight="1">
      <c r="A270" s="61" t="s">
        <v>171</v>
      </c>
      <c r="B270" s="143">
        <v>200</v>
      </c>
      <c r="C270" s="143" t="s">
        <v>463</v>
      </c>
      <c r="D270" s="142">
        <f t="shared" si="148"/>
        <v>2600</v>
      </c>
      <c r="E270" s="142">
        <f t="shared" si="148"/>
        <v>0</v>
      </c>
      <c r="F270" s="105">
        <f t="shared" si="149"/>
        <v>2600</v>
      </c>
    </row>
    <row r="271" spans="1:6" ht="69.75" customHeight="1">
      <c r="A271" s="61" t="s">
        <v>172</v>
      </c>
      <c r="B271" s="143">
        <v>200</v>
      </c>
      <c r="C271" s="143" t="s">
        <v>464</v>
      </c>
      <c r="D271" s="142">
        <f>SUM(D272)</f>
        <v>2600</v>
      </c>
      <c r="E271" s="142">
        <f>SUM(E272)</f>
        <v>0</v>
      </c>
      <c r="F271" s="105">
        <f t="shared" ref="F271:F272" si="150">D271-E271</f>
        <v>2600</v>
      </c>
    </row>
    <row r="272" spans="1:6" ht="24.75" customHeight="1">
      <c r="A272" s="61" t="s">
        <v>99</v>
      </c>
      <c r="B272" s="143">
        <v>200</v>
      </c>
      <c r="C272" s="143" t="s">
        <v>465</v>
      </c>
      <c r="D272" s="142">
        <f t="shared" si="148"/>
        <v>2600</v>
      </c>
      <c r="E272" s="142">
        <f t="shared" si="148"/>
        <v>0</v>
      </c>
      <c r="F272" s="105">
        <f t="shared" si="150"/>
        <v>2600</v>
      </c>
    </row>
    <row r="273" spans="1:6" ht="26.25" customHeight="1">
      <c r="A273" s="61" t="s">
        <v>100</v>
      </c>
      <c r="B273" s="143">
        <v>200</v>
      </c>
      <c r="C273" s="143" t="s">
        <v>466</v>
      </c>
      <c r="D273" s="142">
        <f>D274</f>
        <v>2600</v>
      </c>
      <c r="E273" s="142">
        <f t="shared" si="148"/>
        <v>0</v>
      </c>
      <c r="F273" s="105">
        <f t="shared" ref="F273:F274" si="151">D273-E273</f>
        <v>2600</v>
      </c>
    </row>
    <row r="274" spans="1:6" ht="31.5" customHeight="1">
      <c r="A274" s="61" t="s">
        <v>132</v>
      </c>
      <c r="B274" s="143">
        <v>200</v>
      </c>
      <c r="C274" s="143" t="s">
        <v>467</v>
      </c>
      <c r="D274" s="142">
        <v>2600</v>
      </c>
      <c r="E274" s="142"/>
      <c r="F274" s="105">
        <f t="shared" si="151"/>
        <v>2600</v>
      </c>
    </row>
    <row r="275" spans="1:6" ht="23.25" customHeight="1">
      <c r="A275" s="61" t="s">
        <v>519</v>
      </c>
      <c r="B275" s="143">
        <v>200</v>
      </c>
      <c r="C275" s="143" t="s">
        <v>468</v>
      </c>
      <c r="D275" s="142">
        <f>SUM(D276)</f>
        <v>7400</v>
      </c>
      <c r="E275" s="142">
        <f t="shared" ref="E275:E278" si="152">E276</f>
        <v>7350</v>
      </c>
      <c r="F275" s="105">
        <f t="shared" ref="F275:F276" si="153">D275-E275</f>
        <v>50</v>
      </c>
    </row>
    <row r="276" spans="1:6" ht="68.25" customHeight="1">
      <c r="A276" s="61" t="s">
        <v>561</v>
      </c>
      <c r="B276" s="143">
        <v>200</v>
      </c>
      <c r="C276" s="143" t="s">
        <v>562</v>
      </c>
      <c r="D276" s="142">
        <f>SUM(D277)</f>
        <v>7400</v>
      </c>
      <c r="E276" s="142">
        <f t="shared" si="152"/>
        <v>7350</v>
      </c>
      <c r="F276" s="105">
        <f t="shared" si="153"/>
        <v>50</v>
      </c>
    </row>
    <row r="277" spans="1:6" ht="26.25" customHeight="1">
      <c r="A277" s="61" t="s">
        <v>99</v>
      </c>
      <c r="B277" s="143">
        <v>200</v>
      </c>
      <c r="C277" s="143" t="s">
        <v>563</v>
      </c>
      <c r="D277" s="142">
        <f>SUM(D278)</f>
        <v>7400</v>
      </c>
      <c r="E277" s="142">
        <f t="shared" si="152"/>
        <v>7350</v>
      </c>
      <c r="F277" s="105">
        <f t="shared" ref="F277:F286" si="154">D277-E277</f>
        <v>50</v>
      </c>
    </row>
    <row r="278" spans="1:6" ht="26.25" customHeight="1">
      <c r="A278" s="61" t="s">
        <v>100</v>
      </c>
      <c r="B278" s="143">
        <v>200</v>
      </c>
      <c r="C278" s="143" t="s">
        <v>564</v>
      </c>
      <c r="D278" s="142">
        <f>SUM(D279)</f>
        <v>7400</v>
      </c>
      <c r="E278" s="142">
        <f t="shared" si="152"/>
        <v>7350</v>
      </c>
      <c r="F278" s="105">
        <f t="shared" si="154"/>
        <v>50</v>
      </c>
    </row>
    <row r="279" spans="1:6" ht="33" customHeight="1">
      <c r="A279" s="61" t="s">
        <v>132</v>
      </c>
      <c r="B279" s="143">
        <v>200</v>
      </c>
      <c r="C279" s="143" t="s">
        <v>565</v>
      </c>
      <c r="D279" s="142">
        <v>7400</v>
      </c>
      <c r="E279" s="142">
        <v>7350</v>
      </c>
      <c r="F279" s="105">
        <f t="shared" si="154"/>
        <v>50</v>
      </c>
    </row>
    <row r="280" spans="1:6" ht="18" customHeight="1">
      <c r="A280" s="61" t="s">
        <v>492</v>
      </c>
      <c r="B280" s="143">
        <v>200</v>
      </c>
      <c r="C280" s="153" t="s">
        <v>493</v>
      </c>
      <c r="D280" s="144">
        <f t="shared" ref="D280:E283" si="155">D281</f>
        <v>1000</v>
      </c>
      <c r="E280" s="144">
        <f t="shared" si="155"/>
        <v>491.92</v>
      </c>
      <c r="F280" s="106">
        <f t="shared" si="154"/>
        <v>508.08</v>
      </c>
    </row>
    <row r="281" spans="1:6" ht="27.75" customHeight="1">
      <c r="A281" s="134" t="s">
        <v>494</v>
      </c>
      <c r="B281" s="143">
        <v>200</v>
      </c>
      <c r="C281" s="153" t="s">
        <v>495</v>
      </c>
      <c r="D281" s="142">
        <f t="shared" si="155"/>
        <v>1000</v>
      </c>
      <c r="E281" s="142">
        <f t="shared" si="155"/>
        <v>491.92</v>
      </c>
      <c r="F281" s="105">
        <f t="shared" si="154"/>
        <v>508.08</v>
      </c>
    </row>
    <row r="282" spans="1:6" ht="28.5" customHeight="1">
      <c r="A282" s="61" t="s">
        <v>306</v>
      </c>
      <c r="B282" s="143">
        <v>200</v>
      </c>
      <c r="C282" s="153" t="s">
        <v>582</v>
      </c>
      <c r="D282" s="142">
        <f t="shared" si="155"/>
        <v>1000</v>
      </c>
      <c r="E282" s="142">
        <f t="shared" si="155"/>
        <v>491.92</v>
      </c>
      <c r="F282" s="105">
        <f t="shared" si="154"/>
        <v>508.08</v>
      </c>
    </row>
    <row r="283" spans="1:6" ht="28.5" customHeight="1">
      <c r="A283" s="61" t="s">
        <v>499</v>
      </c>
      <c r="B283" s="143">
        <v>200</v>
      </c>
      <c r="C283" s="153" t="s">
        <v>583</v>
      </c>
      <c r="D283" s="142">
        <f t="shared" si="155"/>
        <v>1000</v>
      </c>
      <c r="E283" s="142">
        <f t="shared" si="155"/>
        <v>491.92</v>
      </c>
      <c r="F283" s="105">
        <f t="shared" si="154"/>
        <v>508.08</v>
      </c>
    </row>
    <row r="284" spans="1:6" ht="60.75" customHeight="1">
      <c r="A284" s="61" t="s">
        <v>520</v>
      </c>
      <c r="B284" s="143">
        <v>200</v>
      </c>
      <c r="C284" s="153" t="s">
        <v>584</v>
      </c>
      <c r="D284" s="142">
        <f>D286</f>
        <v>1000</v>
      </c>
      <c r="E284" s="142">
        <f>E286</f>
        <v>491.92</v>
      </c>
      <c r="F284" s="105">
        <f t="shared" si="154"/>
        <v>508.08</v>
      </c>
    </row>
    <row r="285" spans="1:6" ht="15.75" customHeight="1">
      <c r="A285" s="61" t="s">
        <v>586</v>
      </c>
      <c r="B285" s="153">
        <v>200</v>
      </c>
      <c r="C285" s="153" t="s">
        <v>587</v>
      </c>
      <c r="D285" s="152">
        <f>D286</f>
        <v>1000</v>
      </c>
      <c r="E285" s="152">
        <f>E286</f>
        <v>491.92</v>
      </c>
      <c r="F285" s="105">
        <f t="shared" si="154"/>
        <v>508.08</v>
      </c>
    </row>
    <row r="286" spans="1:6" ht="24" customHeight="1">
      <c r="A286" s="61" t="s">
        <v>501</v>
      </c>
      <c r="B286" s="143">
        <v>200</v>
      </c>
      <c r="C286" s="128" t="s">
        <v>585</v>
      </c>
      <c r="D286" s="142">
        <v>1000</v>
      </c>
      <c r="E286" s="142">
        <v>491.92</v>
      </c>
      <c r="F286" s="105">
        <f t="shared" si="154"/>
        <v>508.08</v>
      </c>
    </row>
    <row r="287" spans="1:6" ht="19.5" customHeight="1">
      <c r="A287" s="129" t="s">
        <v>13</v>
      </c>
      <c r="B287" s="130">
        <v>450</v>
      </c>
      <c r="C287" s="131" t="s">
        <v>12</v>
      </c>
      <c r="D287" s="132">
        <v>-1440700</v>
      </c>
      <c r="E287" s="133">
        <v>-3351773.85</v>
      </c>
      <c r="F287" s="131" t="s">
        <v>21</v>
      </c>
    </row>
  </sheetData>
  <mergeCells count="41">
    <mergeCell ref="F191:F192"/>
    <mergeCell ref="F193:F194"/>
    <mergeCell ref="F187:F188"/>
    <mergeCell ref="F189:F190"/>
    <mergeCell ref="F247:F248"/>
    <mergeCell ref="F158:F159"/>
    <mergeCell ref="F160:F161"/>
    <mergeCell ref="F162:F163"/>
    <mergeCell ref="F164:F165"/>
    <mergeCell ref="F166:F167"/>
    <mergeCell ref="F138:F139"/>
    <mergeCell ref="F140:F141"/>
    <mergeCell ref="F142:F143"/>
    <mergeCell ref="F120:F121"/>
    <mergeCell ref="F122:F123"/>
    <mergeCell ref="F128:F129"/>
    <mergeCell ref="F112:F113"/>
    <mergeCell ref="F114:F115"/>
    <mergeCell ref="F116:F117"/>
    <mergeCell ref="F118:F119"/>
    <mergeCell ref="F106:F107"/>
    <mergeCell ref="F108:F109"/>
    <mergeCell ref="F76:F77"/>
    <mergeCell ref="F51:F52"/>
    <mergeCell ref="F41:F42"/>
    <mergeCell ref="F43:F44"/>
    <mergeCell ref="F45:F46"/>
    <mergeCell ref="F47:F48"/>
    <mergeCell ref="F27:F28"/>
    <mergeCell ref="F29:F30"/>
    <mergeCell ref="F31:F32"/>
    <mergeCell ref="F33:F34"/>
    <mergeCell ref="F19:F20"/>
    <mergeCell ref="F23:F24"/>
    <mergeCell ref="F25:F26"/>
    <mergeCell ref="F9:F10"/>
    <mergeCell ref="B5:B6"/>
    <mergeCell ref="C5:C6"/>
    <mergeCell ref="D5:D6"/>
    <mergeCell ref="E5:E6"/>
    <mergeCell ref="F5:F6"/>
  </mergeCells>
  <phoneticPr fontId="1" type="noConversion"/>
  <pageMargins left="0.78740157480314965" right="0.19685039370078741" top="0.59055118110236227" bottom="0.19685039370078741" header="0.51181102362204722" footer="0.51181102362204722"/>
  <pageSetup paperSize="9" scale="63" orientation="portrait" r:id="rId1"/>
  <headerFooter alignWithMargins="0"/>
  <rowBreaks count="4" manualBreakCount="4">
    <brk id="65" max="16383" man="1"/>
    <brk id="98" max="5" man="1"/>
    <brk id="207" max="5" man="1"/>
    <brk id="243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F67"/>
  <sheetViews>
    <sheetView showGridLines="0" view="pageBreakPreview" topLeftCell="A7" zoomScale="130" zoomScaleNormal="100" zoomScaleSheetLayoutView="130" workbookViewId="0">
      <selection activeCell="E26" sqref="E26"/>
    </sheetView>
  </sheetViews>
  <sheetFormatPr defaultRowHeight="11.25"/>
  <cols>
    <col min="1" max="1" width="35.7109375" style="2" customWidth="1"/>
    <col min="2" max="2" width="4.140625" style="2" customWidth="1"/>
    <col min="3" max="3" width="20.28515625" style="2" customWidth="1"/>
    <col min="4" max="4" width="11.85546875" style="6" customWidth="1"/>
    <col min="5" max="5" width="10.28515625" style="6" customWidth="1"/>
    <col min="6" max="6" width="9.5703125" style="37" customWidth="1"/>
    <col min="7" max="16384" width="9.140625" style="37"/>
  </cols>
  <sheetData>
    <row r="1" spans="1:6" ht="15.95" customHeight="1">
      <c r="A1" s="37"/>
      <c r="B1" s="22"/>
      <c r="C1" s="23"/>
      <c r="D1" s="24"/>
      <c r="E1" s="24"/>
      <c r="F1" s="23"/>
    </row>
    <row r="2" spans="1:6" ht="11.1" customHeight="1">
      <c r="A2" s="25"/>
      <c r="B2" s="26"/>
      <c r="C2" s="27"/>
      <c r="D2" s="28"/>
      <c r="E2" s="28"/>
      <c r="F2" s="28"/>
    </row>
    <row r="3" spans="1:6" ht="15.75">
      <c r="A3" s="176" t="s">
        <v>98</v>
      </c>
      <c r="B3" s="176"/>
      <c r="C3" s="176"/>
      <c r="D3" s="176"/>
      <c r="E3" s="176"/>
      <c r="F3" s="176"/>
    </row>
    <row r="4" spans="1:6" ht="11.25" customHeight="1">
      <c r="A4" s="40"/>
      <c r="B4" s="44"/>
      <c r="C4" s="41"/>
      <c r="D4" s="42"/>
      <c r="E4" s="42"/>
      <c r="F4" s="43"/>
    </row>
    <row r="5" spans="1:6">
      <c r="A5" s="12"/>
      <c r="B5" s="13" t="s">
        <v>7</v>
      </c>
      <c r="C5" s="14" t="s">
        <v>28</v>
      </c>
      <c r="D5" s="15" t="s">
        <v>24</v>
      </c>
      <c r="E5" s="14"/>
      <c r="F5" s="13" t="s">
        <v>15</v>
      </c>
    </row>
    <row r="6" spans="1:6">
      <c r="A6" s="16" t="s">
        <v>4</v>
      </c>
      <c r="B6" s="17" t="s">
        <v>8</v>
      </c>
      <c r="C6" s="16" t="s">
        <v>6</v>
      </c>
      <c r="D6" s="18" t="s">
        <v>23</v>
      </c>
      <c r="E6" s="18" t="s">
        <v>16</v>
      </c>
      <c r="F6" s="18" t="s">
        <v>2</v>
      </c>
    </row>
    <row r="7" spans="1:6">
      <c r="A7" s="19"/>
      <c r="B7" s="17" t="s">
        <v>9</v>
      </c>
      <c r="C7" s="27" t="s">
        <v>25</v>
      </c>
      <c r="D7" s="18" t="s">
        <v>2</v>
      </c>
      <c r="E7" s="16"/>
      <c r="F7" s="17"/>
    </row>
    <row r="8" spans="1:6" ht="10.5" customHeight="1">
      <c r="A8" s="16"/>
      <c r="B8" s="17"/>
      <c r="C8" s="16" t="s">
        <v>26</v>
      </c>
      <c r="D8" s="18"/>
      <c r="E8" s="18"/>
      <c r="F8" s="18"/>
    </row>
    <row r="9" spans="1:6" ht="10.5" customHeight="1">
      <c r="A9" s="16"/>
      <c r="B9" s="17"/>
      <c r="C9" s="27" t="s">
        <v>27</v>
      </c>
      <c r="D9" s="18"/>
      <c r="E9" s="18"/>
      <c r="F9" s="18"/>
    </row>
    <row r="10" spans="1:6" ht="9.75" customHeight="1" thickBot="1">
      <c r="A10" s="20">
        <v>1</v>
      </c>
      <c r="B10" s="29">
        <v>2</v>
      </c>
      <c r="C10" s="29">
        <v>3</v>
      </c>
      <c r="D10" s="15" t="s">
        <v>1</v>
      </c>
      <c r="E10" s="15" t="s">
        <v>18</v>
      </c>
      <c r="F10" s="15" t="s">
        <v>19</v>
      </c>
    </row>
    <row r="11" spans="1:6" ht="37.5" customHeight="1">
      <c r="A11" s="30" t="s">
        <v>212</v>
      </c>
      <c r="B11" s="47" t="s">
        <v>10</v>
      </c>
      <c r="C11" s="48" t="s">
        <v>21</v>
      </c>
      <c r="D11" s="57">
        <f>D20+D12</f>
        <v>1440700</v>
      </c>
      <c r="E11" s="57">
        <f>E20+E12</f>
        <v>3351773.85</v>
      </c>
      <c r="F11" s="49">
        <f>D11-E11</f>
        <v>-1911073.85</v>
      </c>
    </row>
    <row r="12" spans="1:6" ht="26.25" customHeight="1">
      <c r="A12" s="135" t="s">
        <v>512</v>
      </c>
      <c r="B12" s="50" t="s">
        <v>11</v>
      </c>
      <c r="C12" s="56" t="s">
        <v>63</v>
      </c>
      <c r="D12" s="32">
        <f>D13</f>
        <v>-992000</v>
      </c>
      <c r="E12" s="32">
        <f>E13</f>
        <v>0</v>
      </c>
      <c r="F12" s="56" t="s">
        <v>64</v>
      </c>
    </row>
    <row r="13" spans="1:6" ht="26.25" customHeight="1">
      <c r="A13" s="30" t="s">
        <v>496</v>
      </c>
      <c r="B13" s="51" t="s">
        <v>11</v>
      </c>
      <c r="C13" s="90" t="s">
        <v>506</v>
      </c>
      <c r="D13" s="58">
        <f>D14+D17</f>
        <v>-992000</v>
      </c>
      <c r="E13" s="58">
        <f>E14</f>
        <v>0</v>
      </c>
      <c r="F13" s="32"/>
    </row>
    <row r="14" spans="1:6" ht="25.5" customHeight="1">
      <c r="A14" s="30" t="s">
        <v>509</v>
      </c>
      <c r="B14" s="51" t="s">
        <v>11</v>
      </c>
      <c r="C14" s="90" t="s">
        <v>498</v>
      </c>
      <c r="D14" s="58">
        <f>D15</f>
        <v>0</v>
      </c>
      <c r="E14" s="58">
        <f>E15</f>
        <v>0</v>
      </c>
      <c r="F14" s="56"/>
    </row>
    <row r="15" spans="1:6" ht="25.5" customHeight="1">
      <c r="A15" s="89" t="s">
        <v>487</v>
      </c>
      <c r="B15" s="51" t="s">
        <v>11</v>
      </c>
      <c r="C15" s="90" t="s">
        <v>488</v>
      </c>
      <c r="D15" s="91">
        <f>D16</f>
        <v>0</v>
      </c>
      <c r="E15" s="91">
        <f>E16</f>
        <v>0</v>
      </c>
      <c r="F15" s="155"/>
    </row>
    <row r="16" spans="1:6" ht="33.75" customHeight="1">
      <c r="A16" s="89" t="s">
        <v>510</v>
      </c>
      <c r="B16" s="51" t="s">
        <v>11</v>
      </c>
      <c r="C16" s="90" t="s">
        <v>507</v>
      </c>
      <c r="D16" s="91">
        <v>0</v>
      </c>
      <c r="E16" s="91">
        <v>0</v>
      </c>
      <c r="F16" s="155"/>
    </row>
    <row r="17" spans="1:6" ht="33.75" customHeight="1">
      <c r="A17" s="89" t="s">
        <v>489</v>
      </c>
      <c r="B17" s="51" t="s">
        <v>11</v>
      </c>
      <c r="C17" s="90" t="s">
        <v>498</v>
      </c>
      <c r="D17" s="91">
        <f>D18</f>
        <v>-992000</v>
      </c>
      <c r="E17" s="91">
        <v>0</v>
      </c>
      <c r="F17" s="155"/>
    </row>
    <row r="18" spans="1:6" ht="25.5" customHeight="1">
      <c r="A18" s="89" t="s">
        <v>489</v>
      </c>
      <c r="B18" s="51" t="s">
        <v>11</v>
      </c>
      <c r="C18" s="90" t="s">
        <v>490</v>
      </c>
      <c r="D18" s="91">
        <f>D19</f>
        <v>-992000</v>
      </c>
      <c r="E18" s="91">
        <v>0</v>
      </c>
      <c r="F18" s="155"/>
    </row>
    <row r="19" spans="1:6" ht="30.75" customHeight="1">
      <c r="A19" s="89" t="s">
        <v>511</v>
      </c>
      <c r="B19" s="51" t="s">
        <v>11</v>
      </c>
      <c r="C19" s="90" t="s">
        <v>491</v>
      </c>
      <c r="D19" s="91">
        <v>-992000</v>
      </c>
      <c r="E19" s="91">
        <v>0</v>
      </c>
      <c r="F19" s="155"/>
    </row>
    <row r="20" spans="1:6" ht="25.5" customHeight="1">
      <c r="A20" s="30" t="s">
        <v>508</v>
      </c>
      <c r="B20" s="51" t="s">
        <v>497</v>
      </c>
      <c r="C20" s="33" t="s">
        <v>63</v>
      </c>
      <c r="D20" s="91">
        <f>D21</f>
        <v>2432700</v>
      </c>
      <c r="E20" s="91">
        <f>E21</f>
        <v>3351773.85</v>
      </c>
      <c r="F20" s="155"/>
    </row>
    <row r="21" spans="1:6" ht="25.5" customHeight="1">
      <c r="A21" s="30" t="s">
        <v>201</v>
      </c>
      <c r="B21" s="51">
        <v>700</v>
      </c>
      <c r="C21" s="33" t="s">
        <v>54</v>
      </c>
      <c r="D21" s="58">
        <v>2432700</v>
      </c>
      <c r="E21" s="58">
        <f>E29+E25</f>
        <v>3351773.85</v>
      </c>
      <c r="F21" s="56" t="s">
        <v>12</v>
      </c>
    </row>
    <row r="22" spans="1:6" ht="17.25" customHeight="1">
      <c r="A22" s="30" t="s">
        <v>50</v>
      </c>
      <c r="B22" s="51">
        <v>710</v>
      </c>
      <c r="C22" s="33" t="s">
        <v>55</v>
      </c>
      <c r="D22" s="31">
        <f t="shared" ref="D22:E24" si="0">D23</f>
        <v>-11468200</v>
      </c>
      <c r="E22" s="58">
        <f t="shared" si="0"/>
        <v>-3455551.85</v>
      </c>
      <c r="F22" s="56" t="s">
        <v>12</v>
      </c>
    </row>
    <row r="23" spans="1:6" ht="18" customHeight="1">
      <c r="A23" s="30" t="s">
        <v>51</v>
      </c>
      <c r="B23" s="51">
        <v>710</v>
      </c>
      <c r="C23" s="33" t="s">
        <v>56</v>
      </c>
      <c r="D23" s="31">
        <f t="shared" si="0"/>
        <v>-11468200</v>
      </c>
      <c r="E23" s="58">
        <f t="shared" si="0"/>
        <v>-3455551.85</v>
      </c>
      <c r="F23" s="56" t="s">
        <v>12</v>
      </c>
    </row>
    <row r="24" spans="1:6" ht="24" customHeight="1">
      <c r="A24" s="30" t="s">
        <v>202</v>
      </c>
      <c r="B24" s="51">
        <v>710</v>
      </c>
      <c r="C24" s="33" t="s">
        <v>57</v>
      </c>
      <c r="D24" s="31">
        <f t="shared" si="0"/>
        <v>-11468200</v>
      </c>
      <c r="E24" s="58">
        <f t="shared" si="0"/>
        <v>-3455551.85</v>
      </c>
      <c r="F24" s="56" t="s">
        <v>12</v>
      </c>
    </row>
    <row r="25" spans="1:6" ht="22.5" customHeight="1">
      <c r="A25" s="30" t="s">
        <v>480</v>
      </c>
      <c r="B25" s="51">
        <v>710</v>
      </c>
      <c r="C25" s="33" t="s">
        <v>58</v>
      </c>
      <c r="D25" s="31">
        <v>-11468200</v>
      </c>
      <c r="E25" s="59">
        <v>-3455551.85</v>
      </c>
      <c r="F25" s="56" t="s">
        <v>12</v>
      </c>
    </row>
    <row r="26" spans="1:6" ht="18.75" customHeight="1">
      <c r="A26" s="30" t="s">
        <v>52</v>
      </c>
      <c r="B26" s="51">
        <v>720</v>
      </c>
      <c r="C26" s="33" t="s">
        <v>59</v>
      </c>
      <c r="D26" s="31">
        <f t="shared" ref="D26:E28" si="1">D27</f>
        <v>13900807.699999999</v>
      </c>
      <c r="E26" s="58">
        <f t="shared" si="1"/>
        <v>6807325.7000000002</v>
      </c>
      <c r="F26" s="56" t="s">
        <v>12</v>
      </c>
    </row>
    <row r="27" spans="1:6" ht="14.25" customHeight="1">
      <c r="A27" s="30" t="s">
        <v>53</v>
      </c>
      <c r="B27" s="51">
        <v>720</v>
      </c>
      <c r="C27" s="33" t="s">
        <v>60</v>
      </c>
      <c r="D27" s="31">
        <f t="shared" si="1"/>
        <v>13900807.699999999</v>
      </c>
      <c r="E27" s="58">
        <f t="shared" si="1"/>
        <v>6807325.7000000002</v>
      </c>
      <c r="F27" s="56" t="s">
        <v>12</v>
      </c>
    </row>
    <row r="28" spans="1:6" ht="24.75" customHeight="1">
      <c r="A28" s="30" t="s">
        <v>203</v>
      </c>
      <c r="B28" s="51">
        <v>720</v>
      </c>
      <c r="C28" s="33" t="s">
        <v>61</v>
      </c>
      <c r="D28" s="31">
        <f t="shared" si="1"/>
        <v>13900807.699999999</v>
      </c>
      <c r="E28" s="58">
        <f t="shared" si="1"/>
        <v>6807325.7000000002</v>
      </c>
      <c r="F28" s="56" t="s">
        <v>12</v>
      </c>
    </row>
    <row r="29" spans="1:6" ht="23.25" customHeight="1" thickBot="1">
      <c r="A29" s="30" t="s">
        <v>481</v>
      </c>
      <c r="B29" s="52">
        <v>720</v>
      </c>
      <c r="C29" s="53" t="s">
        <v>62</v>
      </c>
      <c r="D29" s="54">
        <v>13900807.699999999</v>
      </c>
      <c r="E29" s="60">
        <v>6807325.7000000002</v>
      </c>
      <c r="F29" s="55" t="s">
        <v>12</v>
      </c>
    </row>
    <row r="30" spans="1:6" ht="3.75" hidden="1" customHeight="1">
      <c r="A30" s="34"/>
      <c r="B30" s="23"/>
      <c r="C30" s="23"/>
      <c r="D30" s="23"/>
      <c r="E30" s="23"/>
      <c r="F30" s="23"/>
    </row>
    <row r="31" spans="1:6" ht="12.75" hidden="1" customHeight="1">
      <c r="A31" s="34"/>
      <c r="B31" s="23"/>
      <c r="C31" s="23"/>
      <c r="D31" s="23"/>
      <c r="E31" s="23"/>
      <c r="F31" s="23"/>
    </row>
    <row r="32" spans="1:6" ht="12.75" customHeight="1">
      <c r="A32" s="25" t="s">
        <v>280</v>
      </c>
      <c r="B32" s="35"/>
      <c r="C32" s="23"/>
      <c r="D32" s="23"/>
      <c r="E32" s="23"/>
      <c r="F32" s="23"/>
    </row>
    <row r="33" spans="1:6" ht="9" customHeight="1">
      <c r="A33" s="2" t="s">
        <v>206</v>
      </c>
      <c r="B33" s="35"/>
      <c r="C33" s="23"/>
      <c r="D33" s="23"/>
      <c r="E33" s="23"/>
      <c r="F33" s="23"/>
    </row>
    <row r="34" spans="1:6" ht="20.25" customHeight="1">
      <c r="A34" s="25" t="s">
        <v>281</v>
      </c>
      <c r="B34" s="35"/>
      <c r="C34" s="23"/>
      <c r="D34" s="23"/>
      <c r="E34" s="23"/>
      <c r="F34" s="23"/>
    </row>
    <row r="35" spans="1:6" ht="10.5" customHeight="1">
      <c r="A35" s="2" t="s">
        <v>213</v>
      </c>
      <c r="B35" s="35"/>
      <c r="C35" s="23"/>
      <c r="D35" s="23"/>
      <c r="E35" s="23"/>
      <c r="F35" s="23"/>
    </row>
    <row r="36" spans="1:6" ht="18" customHeight="1">
      <c r="A36" s="2" t="s">
        <v>485</v>
      </c>
      <c r="B36" s="35"/>
      <c r="C36" s="23"/>
      <c r="D36" s="23"/>
      <c r="E36" s="23"/>
      <c r="F36" s="23"/>
    </row>
    <row r="37" spans="1:6" ht="8.25" customHeight="1">
      <c r="A37" s="2" t="s">
        <v>206</v>
      </c>
      <c r="B37" s="35"/>
      <c r="C37" s="23"/>
      <c r="D37" s="23"/>
      <c r="E37" s="23"/>
      <c r="F37" s="23"/>
    </row>
    <row r="38" spans="1:6" ht="6.75" customHeight="1">
      <c r="B38" s="35"/>
      <c r="C38" s="23"/>
      <c r="D38" s="23"/>
      <c r="E38" s="23"/>
      <c r="F38" s="23"/>
    </row>
    <row r="39" spans="1:6" ht="12.75" customHeight="1">
      <c r="A39" s="2" t="s">
        <v>214</v>
      </c>
      <c r="B39" s="35"/>
      <c r="C39" s="23"/>
      <c r="D39" s="23"/>
      <c r="E39" s="23"/>
      <c r="F39" s="23"/>
    </row>
    <row r="40" spans="1:6" ht="12.75" customHeight="1">
      <c r="A40" s="36"/>
      <c r="B40" s="35"/>
      <c r="C40" s="23"/>
      <c r="D40" s="23"/>
      <c r="E40" s="23"/>
      <c r="F40" s="23"/>
    </row>
    <row r="41" spans="1:6" ht="12.75" customHeight="1">
      <c r="A41" s="36"/>
      <c r="B41" s="35"/>
      <c r="C41" s="23"/>
      <c r="D41" s="23"/>
      <c r="E41" s="23"/>
      <c r="F41" s="23"/>
    </row>
    <row r="42" spans="1:6" ht="12.75" customHeight="1">
      <c r="A42" s="36"/>
      <c r="B42" s="35"/>
      <c r="C42" s="23"/>
      <c r="D42" s="23"/>
      <c r="E42" s="23"/>
      <c r="F42" s="23"/>
    </row>
    <row r="43" spans="1:6" ht="12.75" customHeight="1">
      <c r="A43" s="36"/>
      <c r="B43" s="35"/>
      <c r="C43" s="23"/>
      <c r="D43" s="23"/>
      <c r="E43" s="23"/>
      <c r="F43" s="23"/>
    </row>
    <row r="44" spans="1:6" ht="22.5" customHeight="1">
      <c r="A44" s="36"/>
      <c r="B44" s="35"/>
      <c r="C44" s="23"/>
      <c r="D44" s="23"/>
      <c r="E44" s="23"/>
      <c r="F44" s="23"/>
    </row>
    <row r="45" spans="1:6" ht="11.25" customHeight="1">
      <c r="C45" s="25"/>
      <c r="D45" s="24"/>
    </row>
    <row r="46" spans="1:6" ht="11.25" customHeight="1">
      <c r="C46" s="25"/>
      <c r="D46" s="24"/>
    </row>
    <row r="47" spans="1:6" ht="11.25" customHeight="1">
      <c r="C47" s="25"/>
      <c r="D47" s="24"/>
    </row>
    <row r="48" spans="1:6" ht="11.25" customHeight="1">
      <c r="C48" s="25"/>
      <c r="D48" s="24"/>
    </row>
    <row r="49" spans="1:6" ht="11.25" customHeight="1">
      <c r="C49" s="25"/>
      <c r="D49" s="24"/>
    </row>
    <row r="50" spans="1:6" ht="11.25" customHeight="1">
      <c r="C50" s="25"/>
      <c r="D50" s="24"/>
    </row>
    <row r="51" spans="1:6" s="6" customFormat="1" ht="11.25" customHeight="1">
      <c r="A51" s="2"/>
      <c r="B51" s="2"/>
      <c r="C51" s="25"/>
      <c r="D51" s="24"/>
      <c r="F51" s="37"/>
    </row>
    <row r="52" spans="1:6" s="6" customFormat="1" ht="11.25" customHeight="1">
      <c r="A52" s="2"/>
      <c r="B52" s="2"/>
      <c r="C52" s="25"/>
      <c r="D52" s="24"/>
      <c r="F52" s="37"/>
    </row>
    <row r="53" spans="1:6" s="6" customFormat="1" ht="11.25" customHeight="1">
      <c r="A53" s="2"/>
      <c r="B53" s="2"/>
      <c r="C53" s="25"/>
      <c r="D53" s="24"/>
      <c r="F53" s="37"/>
    </row>
    <row r="54" spans="1:6" s="6" customFormat="1" ht="11.25" customHeight="1">
      <c r="A54" s="2"/>
      <c r="B54" s="2"/>
      <c r="C54" s="25"/>
      <c r="D54" s="24"/>
      <c r="F54" s="37"/>
    </row>
    <row r="55" spans="1:6" s="6" customFormat="1" ht="11.25" customHeight="1">
      <c r="A55" s="2"/>
      <c r="B55" s="2"/>
      <c r="C55" s="25"/>
      <c r="D55" s="24"/>
      <c r="F55" s="37"/>
    </row>
    <row r="56" spans="1:6" s="6" customFormat="1" ht="11.25" customHeight="1">
      <c r="A56" s="2"/>
      <c r="B56" s="2"/>
      <c r="C56" s="25"/>
      <c r="D56" s="24"/>
      <c r="F56" s="37"/>
    </row>
    <row r="57" spans="1:6" s="6" customFormat="1" ht="11.25" customHeight="1">
      <c r="A57" s="2"/>
      <c r="B57" s="2"/>
      <c r="C57" s="25"/>
      <c r="D57" s="24"/>
      <c r="F57" s="37"/>
    </row>
    <row r="58" spans="1:6" s="6" customFormat="1" ht="11.25" customHeight="1">
      <c r="A58" s="2"/>
      <c r="B58" s="2"/>
      <c r="C58" s="25"/>
      <c r="D58" s="24"/>
      <c r="F58" s="37"/>
    </row>
    <row r="59" spans="1:6" s="6" customFormat="1" ht="11.25" customHeight="1">
      <c r="A59" s="2"/>
      <c r="B59" s="2"/>
      <c r="C59" s="25"/>
      <c r="D59" s="24"/>
      <c r="F59" s="37"/>
    </row>
    <row r="60" spans="1:6" s="6" customFormat="1" ht="11.25" customHeight="1">
      <c r="A60" s="2"/>
      <c r="B60" s="2"/>
      <c r="C60" s="25"/>
      <c r="D60" s="24"/>
      <c r="F60" s="37"/>
    </row>
    <row r="61" spans="1:6" s="6" customFormat="1" ht="11.25" customHeight="1">
      <c r="A61" s="2"/>
      <c r="B61" s="2"/>
      <c r="C61" s="25"/>
      <c r="D61" s="24"/>
      <c r="F61" s="37"/>
    </row>
    <row r="62" spans="1:6" s="6" customFormat="1" ht="11.25" customHeight="1">
      <c r="A62" s="2"/>
      <c r="B62" s="2"/>
      <c r="C62" s="25"/>
      <c r="D62" s="24"/>
      <c r="F62" s="37"/>
    </row>
    <row r="63" spans="1:6" s="6" customFormat="1" ht="11.25" customHeight="1">
      <c r="A63" s="2"/>
      <c r="B63" s="2"/>
      <c r="C63" s="25"/>
      <c r="D63" s="24"/>
      <c r="F63" s="37"/>
    </row>
    <row r="64" spans="1:6" s="6" customFormat="1" ht="11.25" customHeight="1">
      <c r="A64" s="2"/>
      <c r="B64" s="2"/>
      <c r="C64" s="25"/>
      <c r="D64" s="24"/>
      <c r="F64" s="37"/>
    </row>
    <row r="65" spans="1:6" s="6" customFormat="1" ht="23.25" customHeight="1">
      <c r="A65" s="2"/>
      <c r="B65" s="2"/>
      <c r="C65" s="2"/>
      <c r="F65" s="37"/>
    </row>
    <row r="66" spans="1:6" s="6" customFormat="1" ht="9.9499999999999993" customHeight="1">
      <c r="A66" s="2"/>
      <c r="B66" s="2"/>
      <c r="C66" s="2"/>
      <c r="F66" s="37"/>
    </row>
    <row r="67" spans="1:6" s="6" customFormat="1" ht="12.75" customHeight="1">
      <c r="A67" s="25"/>
      <c r="B67" s="25"/>
      <c r="C67" s="27"/>
      <c r="F67" s="37"/>
    </row>
  </sheetData>
  <mergeCells count="1">
    <mergeCell ref="A3:F3"/>
  </mergeCells>
  <printOptions gridLinesSet="0"/>
  <pageMargins left="0.78740157480314965" right="0.39370078740157483" top="0.59055118110236227" bottom="0.59055118110236227" header="0" footer="0"/>
  <pageSetup paperSize="9" scale="99" pageOrder="overThenDown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Лист17</vt:lpstr>
      <vt:lpstr>Лист1</vt:lpstr>
      <vt:lpstr>Лист2</vt:lpstr>
      <vt:lpstr>Лист 3</vt:lpstr>
      <vt:lpstr>'Лист 3'!Область_печати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1</cp:lastModifiedBy>
  <cp:lastPrinted>2017-08-07T06:06:34Z</cp:lastPrinted>
  <dcterms:created xsi:type="dcterms:W3CDTF">1999-06-18T11:49:53Z</dcterms:created>
  <dcterms:modified xsi:type="dcterms:W3CDTF">2017-08-07T06:09:17Z</dcterms:modified>
</cp:coreProperties>
</file>