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165" windowWidth="11805" windowHeight="634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3'!$A$1:$F$39</definedName>
    <definedName name="_xlnm.Print_Area" localSheetId="1">Лист1!$A$1:$F$69</definedName>
  </definedNames>
  <calcPr calcId="125725"/>
</workbook>
</file>

<file path=xl/calcChain.xml><?xml version="1.0" encoding="utf-8"?>
<calcChain xmlns="http://schemas.openxmlformats.org/spreadsheetml/2006/main">
  <c r="F9" i="4"/>
  <c r="E5"/>
  <c r="E8"/>
  <c r="E7"/>
  <c r="D116"/>
  <c r="D21" i="8"/>
  <c r="E305" i="4"/>
  <c r="E304" s="1"/>
  <c r="D301"/>
  <c r="D302"/>
  <c r="D303"/>
  <c r="D304"/>
  <c r="D305"/>
  <c r="E16" i="8"/>
  <c r="F63" i="3"/>
  <c r="F64"/>
  <c r="F65"/>
  <c r="F57"/>
  <c r="F56"/>
  <c r="D61"/>
  <c r="F68"/>
  <c r="F272" i="4"/>
  <c r="E271"/>
  <c r="E270" s="1"/>
  <c r="D271"/>
  <c r="D270" s="1"/>
  <c r="F258"/>
  <c r="F261"/>
  <c r="F269"/>
  <c r="E268"/>
  <c r="E267" s="1"/>
  <c r="D267"/>
  <c r="D268"/>
  <c r="E260"/>
  <c r="D259"/>
  <c r="D260"/>
  <c r="E257"/>
  <c r="D257"/>
  <c r="D256" s="1"/>
  <c r="F306"/>
  <c r="D67" i="3"/>
  <c r="D66" s="1"/>
  <c r="E20"/>
  <c r="E64"/>
  <c r="F58"/>
  <c r="F305" i="4" l="1"/>
  <c r="E303"/>
  <c r="F304"/>
  <c r="E302"/>
  <c r="F303"/>
  <c r="E301"/>
  <c r="F301" s="1"/>
  <c r="F302"/>
  <c r="F257"/>
  <c r="F260"/>
  <c r="F267"/>
  <c r="F270"/>
  <c r="F271"/>
  <c r="F268"/>
  <c r="E259"/>
  <c r="F259" s="1"/>
  <c r="E256"/>
  <c r="E28" i="8"/>
  <c r="E27" s="1"/>
  <c r="E26" s="1"/>
  <c r="D28"/>
  <c r="D27" s="1"/>
  <c r="D26" s="1"/>
  <c r="E24"/>
  <c r="E23" s="1"/>
  <c r="D24"/>
  <c r="D23" s="1"/>
  <c r="D22" s="1"/>
  <c r="D14" s="1"/>
  <c r="E22" l="1"/>
  <c r="E21" s="1"/>
  <c r="D11"/>
  <c r="F256" i="4"/>
  <c r="E67" i="3"/>
  <c r="D51"/>
  <c r="D50" s="1"/>
  <c r="D49" s="1"/>
  <c r="F300" i="4"/>
  <c r="F22"/>
  <c r="F38"/>
  <c r="F65"/>
  <c r="F76"/>
  <c r="F88"/>
  <c r="F92"/>
  <c r="F98"/>
  <c r="F104"/>
  <c r="F128"/>
  <c r="F150"/>
  <c r="F158"/>
  <c r="F224"/>
  <c r="F242"/>
  <c r="F287"/>
  <c r="F295"/>
  <c r="F19"/>
  <c r="F21"/>
  <c r="F23"/>
  <c r="F31"/>
  <c r="F39"/>
  <c r="F41"/>
  <c r="F43"/>
  <c r="F45"/>
  <c r="F53"/>
  <c r="F59"/>
  <c r="F71"/>
  <c r="F75"/>
  <c r="F83"/>
  <c r="F105"/>
  <c r="F107"/>
  <c r="F109"/>
  <c r="F111"/>
  <c r="F113"/>
  <c r="F115"/>
  <c r="F119"/>
  <c r="F129"/>
  <c r="F135"/>
  <c r="F137"/>
  <c r="F145"/>
  <c r="F153"/>
  <c r="F159"/>
  <c r="F161"/>
  <c r="F163"/>
  <c r="F165"/>
  <c r="F167"/>
  <c r="F177"/>
  <c r="F181"/>
  <c r="F185"/>
  <c r="F187"/>
  <c r="F189"/>
  <c r="F191"/>
  <c r="F197"/>
  <c r="F205"/>
  <c r="F209"/>
  <c r="F215"/>
  <c r="F217"/>
  <c r="F219"/>
  <c r="F231"/>
  <c r="F235"/>
  <c r="F239"/>
  <c r="F243"/>
  <c r="F255"/>
  <c r="F266"/>
  <c r="F280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70"/>
  <c r="E69" s="1"/>
  <c r="E87"/>
  <c r="E86" s="1"/>
  <c r="E85" s="1"/>
  <c r="E91"/>
  <c r="E90" s="1"/>
  <c r="E89" s="1"/>
  <c r="E97"/>
  <c r="E96" s="1"/>
  <c r="E95" s="1"/>
  <c r="E101"/>
  <c r="E100" s="1"/>
  <c r="E99" s="1"/>
  <c r="E103"/>
  <c r="E102" s="1"/>
  <c r="E116"/>
  <c r="E118"/>
  <c r="E117" s="1"/>
  <c r="E127"/>
  <c r="E126" s="1"/>
  <c r="E131"/>
  <c r="E130" s="1"/>
  <c r="E144"/>
  <c r="E143" s="1"/>
  <c r="E142" s="1"/>
  <c r="E141" s="1"/>
  <c r="E149"/>
  <c r="E148" s="1"/>
  <c r="E147" s="1"/>
  <c r="E176"/>
  <c r="E175" s="1"/>
  <c r="E174" s="1"/>
  <c r="E180"/>
  <c r="E179" s="1"/>
  <c r="E178" s="1"/>
  <c r="E196"/>
  <c r="E195" s="1"/>
  <c r="E194" s="1"/>
  <c r="E193" s="1"/>
  <c r="E204"/>
  <c r="E203" s="1"/>
  <c r="E202" s="1"/>
  <c r="E208"/>
  <c r="E207" s="1"/>
  <c r="E206" s="1"/>
  <c r="E223"/>
  <c r="E222" s="1"/>
  <c r="E221" s="1"/>
  <c r="E213" s="1"/>
  <c r="E241"/>
  <c r="E240" s="1"/>
  <c r="E254"/>
  <c r="E253" s="1"/>
  <c r="E252" s="1"/>
  <c r="E248" s="1"/>
  <c r="E265"/>
  <c r="E264" s="1"/>
  <c r="E263" s="1"/>
  <c r="E279"/>
  <c r="E278" s="1"/>
  <c r="E277" s="1"/>
  <c r="E276" s="1"/>
  <c r="E275" s="1"/>
  <c r="E274" s="1"/>
  <c r="E286"/>
  <c r="E285" s="1"/>
  <c r="E284" s="1"/>
  <c r="E283" s="1"/>
  <c r="E282" s="1"/>
  <c r="D18"/>
  <c r="D17" s="1"/>
  <c r="D37"/>
  <c r="D52"/>
  <c r="D51" s="1"/>
  <c r="D58"/>
  <c r="D57" s="1"/>
  <c r="D56" s="1"/>
  <c r="D55" s="1"/>
  <c r="D54" s="1"/>
  <c r="F54" s="1"/>
  <c r="D64"/>
  <c r="D63" s="1"/>
  <c r="D62" s="1"/>
  <c r="D61" s="1"/>
  <c r="D70"/>
  <c r="F70" s="1"/>
  <c r="D87"/>
  <c r="D91"/>
  <c r="D90" s="1"/>
  <c r="D97"/>
  <c r="D103"/>
  <c r="D102" s="1"/>
  <c r="D118"/>
  <c r="D117" s="1"/>
  <c r="D127"/>
  <c r="D131"/>
  <c r="D144"/>
  <c r="D143" s="1"/>
  <c r="D149"/>
  <c r="D180"/>
  <c r="D179" s="1"/>
  <c r="D196"/>
  <c r="D195" s="1"/>
  <c r="D194" s="1"/>
  <c r="D204"/>
  <c r="D203" s="1"/>
  <c r="D208"/>
  <c r="D207" s="1"/>
  <c r="D223"/>
  <c r="D222" s="1"/>
  <c r="D221" s="1"/>
  <c r="D241"/>
  <c r="D254"/>
  <c r="D253" s="1"/>
  <c r="D265"/>
  <c r="D279"/>
  <c r="D286"/>
  <c r="D299"/>
  <c r="E14" i="8" l="1"/>
  <c r="E11" s="1"/>
  <c r="F11" s="1"/>
  <c r="F14"/>
  <c r="E262" i="4"/>
  <c r="E247" s="1"/>
  <c r="E84"/>
  <c r="E66" i="3"/>
  <c r="F67"/>
  <c r="F194" i="4"/>
  <c r="E94"/>
  <c r="E93" s="1"/>
  <c r="F62"/>
  <c r="F58"/>
  <c r="F64"/>
  <c r="F56"/>
  <c r="F52"/>
  <c r="F18"/>
  <c r="E35"/>
  <c r="F149"/>
  <c r="F131"/>
  <c r="F117"/>
  <c r="F90"/>
  <c r="D89"/>
  <c r="F118"/>
  <c r="F127"/>
  <c r="F144"/>
  <c r="F196"/>
  <c r="F204"/>
  <c r="F208"/>
  <c r="F203"/>
  <c r="F143"/>
  <c r="F57"/>
  <c r="F254"/>
  <c r="F222"/>
  <c r="F51"/>
  <c r="F103"/>
  <c r="F179"/>
  <c r="D178"/>
  <c r="F178" s="1"/>
  <c r="F207"/>
  <c r="D206"/>
  <c r="D298"/>
  <c r="D252"/>
  <c r="D248" s="1"/>
  <c r="F253"/>
  <c r="F97"/>
  <c r="D96"/>
  <c r="F87"/>
  <c r="D86"/>
  <c r="F37"/>
  <c r="D36"/>
  <c r="D35" s="1"/>
  <c r="E125"/>
  <c r="E124" s="1"/>
  <c r="E122" s="1"/>
  <c r="E121" s="1"/>
  <c r="E120" s="1"/>
  <c r="F195"/>
  <c r="F63"/>
  <c r="F55"/>
  <c r="D285"/>
  <c r="F286"/>
  <c r="D264"/>
  <c r="F264" s="1"/>
  <c r="F265"/>
  <c r="D240"/>
  <c r="F240" s="1"/>
  <c r="F241"/>
  <c r="D148"/>
  <c r="D142"/>
  <c r="F142" s="1"/>
  <c r="D130"/>
  <c r="F130" s="1"/>
  <c r="D126"/>
  <c r="F126" s="1"/>
  <c r="F17"/>
  <c r="F223"/>
  <c r="F91"/>
  <c r="D278"/>
  <c r="F278" s="1"/>
  <c r="F279"/>
  <c r="D213"/>
  <c r="F221"/>
  <c r="F61"/>
  <c r="D60"/>
  <c r="F60" s="1"/>
  <c r="E16"/>
  <c r="E12" s="1"/>
  <c r="E201"/>
  <c r="E200" s="1"/>
  <c r="E211"/>
  <c r="E212"/>
  <c r="E210" s="1"/>
  <c r="E251"/>
  <c r="E250" s="1"/>
  <c r="E249" s="1"/>
  <c r="F66" i="3" l="1"/>
  <c r="E123" i="4"/>
  <c r="F36"/>
  <c r="E11"/>
  <c r="F35"/>
  <c r="D85"/>
  <c r="F85" s="1"/>
  <c r="F86"/>
  <c r="D95"/>
  <c r="F96"/>
  <c r="D147"/>
  <c r="F147" s="1"/>
  <c r="F148"/>
  <c r="F248"/>
  <c r="E10"/>
  <c r="D212"/>
  <c r="D210" s="1"/>
  <c r="F210" s="1"/>
  <c r="F213"/>
  <c r="D263"/>
  <c r="D284"/>
  <c r="F285"/>
  <c r="D16"/>
  <c r="D12" s="1"/>
  <c r="F12" s="1"/>
  <c r="D125"/>
  <c r="F125" s="1"/>
  <c r="D297"/>
  <c r="D262" l="1"/>
  <c r="F263"/>
  <c r="F95"/>
  <c r="D296"/>
  <c r="D283"/>
  <c r="F284"/>
  <c r="D247" l="1"/>
  <c r="F247" s="1"/>
  <c r="F262"/>
  <c r="D282"/>
  <c r="F282" s="1"/>
  <c r="F283"/>
  <c r="D193" l="1"/>
  <c r="F193" s="1"/>
  <c r="E44" i="3"/>
  <c r="D54"/>
  <c r="E54" l="1"/>
  <c r="E53" s="1"/>
  <c r="F48"/>
  <c r="E51" l="1"/>
  <c r="D25"/>
  <c r="F29"/>
  <c r="E184" i="4"/>
  <c r="E183" s="1"/>
  <c r="E294"/>
  <c r="E293" s="1"/>
  <c r="E299"/>
  <c r="E157"/>
  <c r="E156" s="1"/>
  <c r="E155" s="1"/>
  <c r="E154" s="1"/>
  <c r="E173" l="1"/>
  <c r="E172" s="1"/>
  <c r="E182"/>
  <c r="E292"/>
  <c r="E291" s="1"/>
  <c r="E290" s="1"/>
  <c r="E298"/>
  <c r="F299"/>
  <c r="E50" i="3"/>
  <c r="E49" s="1"/>
  <c r="E171" i="4" l="1"/>
  <c r="E170" s="1"/>
  <c r="E297"/>
  <c r="F298"/>
  <c r="D101"/>
  <c r="E82"/>
  <c r="E81" s="1"/>
  <c r="E80" s="1"/>
  <c r="E79" s="1"/>
  <c r="E78" s="1"/>
  <c r="E296" l="1"/>
  <c r="F297"/>
  <c r="D100"/>
  <c r="D99" s="1"/>
  <c r="D94" s="1"/>
  <c r="F101"/>
  <c r="E74"/>
  <c r="E73" s="1"/>
  <c r="E72" s="1"/>
  <c r="E281"/>
  <c r="E273" s="1"/>
  <c r="F99" l="1"/>
  <c r="E289"/>
  <c r="E288" s="1"/>
  <c r="F296"/>
  <c r="D93" l="1"/>
  <c r="F94"/>
  <c r="D202"/>
  <c r="F93" l="1"/>
  <c r="F202"/>
  <c r="D201"/>
  <c r="D200" s="1"/>
  <c r="E68"/>
  <c r="E67" s="1"/>
  <c r="F89"/>
  <c r="E66" l="1"/>
  <c r="F201"/>
  <c r="E29"/>
  <c r="E27" s="1"/>
  <c r="D294"/>
  <c r="F294" s="1"/>
  <c r="D184"/>
  <c r="F184" s="1"/>
  <c r="D157"/>
  <c r="D133"/>
  <c r="F133" s="1"/>
  <c r="D50"/>
  <c r="D49" s="1"/>
  <c r="E42" i="3"/>
  <c r="E41" s="1"/>
  <c r="F26"/>
  <c r="F27"/>
  <c r="F28"/>
  <c r="E25"/>
  <c r="E24" s="1"/>
  <c r="D24"/>
  <c r="D48" i="4" l="1"/>
  <c r="F49"/>
  <c r="D156"/>
  <c r="D155" s="1"/>
  <c r="F157"/>
  <c r="D132"/>
  <c r="D183"/>
  <c r="F183" s="1"/>
  <c r="D281"/>
  <c r="F281" s="1"/>
  <c r="F24" i="3"/>
  <c r="D293" i="4"/>
  <c r="F293" s="1"/>
  <c r="F25" i="3"/>
  <c r="D47" i="4" l="1"/>
  <c r="F47" s="1"/>
  <c r="F48"/>
  <c r="D154"/>
  <c r="F154" s="1"/>
  <c r="F155"/>
  <c r="D292"/>
  <c r="D74"/>
  <c r="F74" s="1"/>
  <c r="E238"/>
  <c r="D182"/>
  <c r="F182" s="1"/>
  <c r="D238"/>
  <c r="D211"/>
  <c r="F211" s="1"/>
  <c r="D46" l="1"/>
  <c r="F238"/>
  <c r="D291"/>
  <c r="F291" s="1"/>
  <c r="F292"/>
  <c r="E237"/>
  <c r="E234"/>
  <c r="E230"/>
  <c r="E152"/>
  <c r="D176"/>
  <c r="F176" s="1"/>
  <c r="D237"/>
  <c r="D236" s="1"/>
  <c r="D73"/>
  <c r="F73" s="1"/>
  <c r="D251"/>
  <c r="F251" s="1"/>
  <c r="D230"/>
  <c r="D82"/>
  <c r="F82" s="1"/>
  <c r="D152"/>
  <c r="D234"/>
  <c r="F152" l="1"/>
  <c r="F237"/>
  <c r="D290"/>
  <c r="F290" s="1"/>
  <c r="F234"/>
  <c r="F230"/>
  <c r="D289"/>
  <c r="E236"/>
  <c r="E233"/>
  <c r="E232" s="1"/>
  <c r="E229"/>
  <c r="E151"/>
  <c r="E146" s="1"/>
  <c r="D175"/>
  <c r="D69"/>
  <c r="F69" s="1"/>
  <c r="D233"/>
  <c r="D151"/>
  <c r="F151" s="1"/>
  <c r="D81"/>
  <c r="F81" s="1"/>
  <c r="D277"/>
  <c r="F277" s="1"/>
  <c r="D229"/>
  <c r="D250"/>
  <c r="D72"/>
  <c r="F30" i="3"/>
  <c r="F31"/>
  <c r="D56"/>
  <c r="D53" s="1"/>
  <c r="F72" i="4" l="1"/>
  <c r="D68"/>
  <c r="D67" s="1"/>
  <c r="F229"/>
  <c r="F175"/>
  <c r="D174"/>
  <c r="D173" s="1"/>
  <c r="D172" s="1"/>
  <c r="F233"/>
  <c r="F236"/>
  <c r="F289"/>
  <c r="D288"/>
  <c r="F288" s="1"/>
  <c r="E140"/>
  <c r="E139"/>
  <c r="E138" s="1"/>
  <c r="E228"/>
  <c r="E227" s="1"/>
  <c r="D249"/>
  <c r="F249" s="1"/>
  <c r="D84"/>
  <c r="F84" s="1"/>
  <c r="D228"/>
  <c r="D276"/>
  <c r="F276" s="1"/>
  <c r="D80"/>
  <c r="F80" s="1"/>
  <c r="D141"/>
  <c r="D232"/>
  <c r="F232" s="1"/>
  <c r="F53" i="3"/>
  <c r="F141" i="4" l="1"/>
  <c r="F68"/>
  <c r="F228"/>
  <c r="D225"/>
  <c r="F173"/>
  <c r="F174"/>
  <c r="E226"/>
  <c r="E225" s="1"/>
  <c r="E199"/>
  <c r="F67"/>
  <c r="D227"/>
  <c r="D146"/>
  <c r="F146" s="1"/>
  <c r="D79"/>
  <c r="D78" s="1"/>
  <c r="D66" s="1"/>
  <c r="D275"/>
  <c r="F275" s="1"/>
  <c r="D124"/>
  <c r="D29"/>
  <c r="F29" s="1"/>
  <c r="E33"/>
  <c r="D33"/>
  <c r="D140" l="1"/>
  <c r="F66"/>
  <c r="D123"/>
  <c r="F123" s="1"/>
  <c r="F124"/>
  <c r="F200"/>
  <c r="D199"/>
  <c r="F199" s="1"/>
  <c r="E198"/>
  <c r="F33"/>
  <c r="D226"/>
  <c r="F227"/>
  <c r="F79"/>
  <c r="D171"/>
  <c r="F171" s="1"/>
  <c r="D139"/>
  <c r="F139" s="1"/>
  <c r="E246"/>
  <c r="E245" s="1"/>
  <c r="E244" s="1"/>
  <c r="E77"/>
  <c r="F172"/>
  <c r="D246"/>
  <c r="D274"/>
  <c r="F274" s="1"/>
  <c r="D77"/>
  <c r="D122"/>
  <c r="F140"/>
  <c r="D27"/>
  <c r="F27" s="1"/>
  <c r="F77" l="1"/>
  <c r="F225"/>
  <c r="F226"/>
  <c r="D273"/>
  <c r="F273" s="1"/>
  <c r="D198"/>
  <c r="D245"/>
  <c r="E28"/>
  <c r="D28"/>
  <c r="E19" i="3"/>
  <c r="D20"/>
  <c r="F245" i="4" l="1"/>
  <c r="F198"/>
  <c r="D170"/>
  <c r="F169" s="1"/>
  <c r="D244"/>
  <c r="D138"/>
  <c r="F138" s="1"/>
  <c r="F244" l="1"/>
  <c r="D64" i="3"/>
  <c r="E62"/>
  <c r="D62"/>
  <c r="E47"/>
  <c r="D47"/>
  <c r="D46" s="1"/>
  <c r="D44"/>
  <c r="D42"/>
  <c r="E36"/>
  <c r="E35" s="1"/>
  <c r="D36"/>
  <c r="D19"/>
  <c r="F62" l="1"/>
  <c r="F61" s="1"/>
  <c r="E61"/>
  <c r="E60" s="1"/>
  <c r="E59" s="1"/>
  <c r="F47"/>
  <c r="D60"/>
  <c r="D59" s="1"/>
  <c r="D16" s="1"/>
  <c r="D26" i="4"/>
  <c r="E46" i="3"/>
  <c r="F46" s="1"/>
  <c r="D41"/>
  <c r="D35" s="1"/>
  <c r="D18" s="1"/>
  <c r="E18"/>
  <c r="F19"/>
  <c r="F20"/>
  <c r="F21"/>
  <c r="F36"/>
  <c r="F37"/>
  <c r="F42"/>
  <c r="F43"/>
  <c r="F44"/>
  <c r="F45"/>
  <c r="E16" l="1"/>
  <c r="F18"/>
  <c r="D25" i="4"/>
  <c r="E26"/>
  <c r="F41" i="3"/>
  <c r="F35"/>
  <c r="F60" l="1"/>
  <c r="F59" s="1"/>
  <c r="D24" i="4"/>
  <c r="E25"/>
  <c r="F25" s="1"/>
  <c r="D15"/>
  <c r="F15" s="1"/>
  <c r="E24" l="1"/>
  <c r="D14"/>
  <c r="F16" i="3" l="1"/>
  <c r="D13" i="4"/>
  <c r="F13" s="1"/>
  <c r="D10" l="1"/>
  <c r="D8" s="1"/>
  <c r="D5" l="1"/>
  <c r="D307" s="1"/>
  <c r="D7"/>
  <c r="F8"/>
  <c r="D11"/>
  <c r="F11" s="1"/>
  <c r="D121"/>
  <c r="F121" s="1"/>
  <c r="D120" l="1"/>
  <c r="F120" l="1"/>
  <c r="F5" s="1"/>
  <c r="F7"/>
</calcChain>
</file>

<file path=xl/sharedStrings.xml><?xml version="1.0" encoding="utf-8"?>
<sst xmlns="http://schemas.openxmlformats.org/spreadsheetml/2006/main" count="899" uniqueCount="635">
  <si>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</si>
  <si>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</si>
  <si>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</si>
  <si>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</si>
  <si>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</si>
  <si>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</si>
  <si>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</si>
  <si>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</si>
  <si>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</si>
  <si>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</si>
  <si>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</si>
  <si>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</si>
  <si>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</si>
  <si>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</si>
  <si>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</si>
  <si>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</si>
  <si>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</si>
  <si>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</si>
  <si>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</si>
  <si>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</si>
  <si>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</si>
  <si>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</si>
  <si>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</si>
  <si>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</si>
  <si>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</si>
  <si>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</si>
  <si>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</si>
  <si>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</si>
  <si>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</si>
  <si>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</si>
  <si>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</si>
  <si>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</si>
  <si>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</si>
  <si>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</si>
  <si>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</si>
  <si>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</si>
  <si>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</si>
  <si>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</si>
  <si>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</si>
  <si>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</si>
  <si>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</si>
  <si>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</si>
  <si>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</si>
  <si>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</si>
  <si>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</si>
  <si>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</si>
  <si>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</si>
  <si>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</si>
  <si>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</si>
  <si>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</si>
  <si>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</si>
  <si>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</si>
  <si>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</si>
  <si>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</si>
  <si>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</si>
  <si>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</si>
  <si>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</si>
  <si>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</si>
  <si>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</si>
  <si>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</si>
  <si>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</si>
  <si>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</si>
  <si>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</si>
  <si>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</si>
  <si>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</si>
  <si>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</si>
  <si>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</si>
  <si>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</si>
  <si>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</si>
  <si>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</si>
  <si>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</si>
  <si>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</si>
  <si>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</si>
  <si>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</si>
  <si>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</si>
  <si>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</si>
  <si>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</si>
  <si>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</si>
  <si>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</si>
  <si>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</si>
  <si>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</si>
  <si>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</si>
  <si>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</si>
  <si>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</si>
  <si>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</si>
  <si>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</si>
  <si>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</si>
  <si>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</si>
  <si>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</si>
  <si>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</si>
  <si>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</si>
  <si>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</si>
  <si>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</si>
  <si>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</si>
  <si>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</si>
  <si>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</si>
  <si>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</si>
  <si>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</si>
  <si>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</si>
  <si>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</si>
  <si>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</si>
  <si>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</si>
  <si>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</si>
  <si>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</si>
  <si>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</si>
  <si>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</si>
  <si>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</si>
  <si>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</si>
  <si>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</si>
  <si>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</si>
  <si>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</si>
  <si>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</si>
  <si>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</si>
  <si>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</si>
  <si>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</si>
  <si>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</si>
  <si>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</si>
  <si>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</si>
  <si>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</si>
  <si>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</si>
  <si>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</si>
  <si>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</si>
  <si>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</si>
  <si>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</si>
  <si>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</si>
  <si>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</si>
  <si>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</si>
  <si>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</si>
  <si>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</si>
  <si>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</si>
  <si>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</si>
  <si>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</si>
  <si>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</si>
  <si>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</si>
  <si>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</si>
  <si>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</si>
  <si>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</si>
  <si>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</si>
  <si>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</si>
  <si>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</si>
  <si>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</si>
  <si>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</si>
  <si>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</si>
  <si>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</si>
  <si>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</si>
  <si>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</si>
  <si>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</si>
  <si>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</si>
  <si>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</si>
  <si>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</si>
  <si>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</si>
  <si>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</si>
  <si>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</si>
  <si>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</si>
  <si>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</si>
  <si>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</si>
  <si>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</si>
  <si>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</si>
  <si>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</si>
  <si>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</si>
  <si>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</si>
  <si>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</si>
  <si>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</si>
  <si>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</si>
  <si>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</si>
  <si>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</si>
  <si>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</si>
  <si>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</si>
  <si>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</si>
  <si>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</si>
  <si>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</si>
  <si>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</si>
  <si>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</si>
  <si>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</si>
  <si>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</si>
  <si>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</si>
  <si>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</si>
  <si>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</si>
  <si>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</si>
  <si>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</si>
  <si>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</si>
  <si>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</si>
  <si>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</si>
  <si>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</si>
  <si>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</si>
  <si>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</si>
  <si>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</si>
  <si>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</si>
  <si>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</si>
  <si>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</si>
  <si>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</si>
  <si>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</si>
  <si>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</si>
  <si>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</si>
  <si>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</si>
  <si>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</si>
  <si>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</si>
  <si>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</si>
  <si>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</si>
  <si>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</si>
  <si>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</si>
  <si>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</si>
  <si>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</si>
  <si>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</si>
  <si>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</si>
  <si>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</si>
  <si>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</si>
  <si>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</si>
  <si>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</si>
  <si>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</si>
  <si>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</si>
  <si>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</si>
  <si>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</si>
  <si>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</si>
  <si>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</si>
  <si>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</si>
  <si>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</si>
  <si>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</si>
  <si>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</si>
  <si>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</si>
  <si>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</si>
  <si>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</si>
  <si>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</si>
  <si>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</si>
  <si>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</si>
  <si>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</si>
  <si>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</si>
  <si>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</si>
  <si>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</si>
  <si>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</si>
  <si>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</si>
  <si>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</si>
  <si>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</si>
  <si>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</si>
  <si>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</si>
  <si>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</si>
  <si>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</si>
  <si>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</si>
  <si>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</si>
  <si>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</si>
  <si>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</si>
  <si>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</si>
  <si>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</si>
  <si>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</si>
  <si>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</si>
  <si>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</si>
  <si>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</si>
  <si>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</si>
  <si>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</si>
  <si>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</si>
  <si>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</si>
  <si>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</si>
  <si>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</si>
  <si>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</si>
  <si>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</si>
  <si>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</si>
  <si>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</si>
  <si>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</si>
  <si>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</si>
  <si>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</si>
  <si>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</si>
  <si>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</si>
  <si>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</si>
  <si>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</si>
  <si>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</si>
  <si>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</si>
  <si>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</si>
  <si>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</si>
  <si>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</si>
  <si>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</si>
  <si>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</si>
  <si>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</si>
  <si>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</si>
  <si>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</si>
  <si>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</si>
  <si>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</si>
  <si>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</si>
  <si>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</si>
  <si>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</si>
  <si>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</si>
  <si>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</si>
  <si>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</si>
  <si>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</si>
  <si>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</si>
  <si>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Подпрограмма "Развитие материальной и технической базы"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</si>
  <si>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</si>
  <si>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</si>
  <si>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</si>
  <si>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</si>
  <si>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</si>
  <si>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</si>
  <si>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</si>
  <si>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</si>
  <si>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</si>
  <si>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</si>
  <si>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</si>
  <si>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</si>
  <si>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</si>
  <si>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</si>
  <si>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</si>
  <si>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</si>
  <si>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</si>
  <si>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</si>
  <si>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</si>
  <si>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</si>
  <si>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</si>
  <si>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</si>
  <si>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</si>
  <si>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</si>
  <si>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</si>
  <si>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</si>
  <si>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</si>
  <si>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</si>
  <si>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</si>
  <si>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</si>
  <si>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</si>
  <si>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</si>
  <si>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</si>
  <si>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</si>
  <si>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</si>
  <si>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</si>
  <si>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</si>
  <si>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</si>
  <si>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</si>
  <si>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</si>
  <si>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</si>
  <si>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</si>
  <si>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</si>
  <si>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</si>
  <si>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</si>
  <si>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</si>
  <si>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</si>
  <si>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</si>
  <si>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</si>
  <si>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</si>
  <si>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</si>
  <si>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</si>
  <si>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</si>
  <si>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</si>
  <si>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</si>
  <si>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</si>
  <si>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</si>
  <si>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</si>
  <si>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</si>
  <si>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</si>
  <si>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(муниципальнеых) нужд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</si>
  <si>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</si>
  <si>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</si>
  <si>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</si>
  <si>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</si>
  <si>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</si>
  <si>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</si>
  <si>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</si>
  <si>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</si>
  <si>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</si>
  <si>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</si>
  <si>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</si>
  <si>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</si>
  <si>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</si>
  <si>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</si>
  <si>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</si>
  <si>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</si>
  <si>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</si>
  <si>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</si>
  <si>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</si>
  <si>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</si>
  <si>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</si>
  <si>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</si>
  <si>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</si>
  <si>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</si>
  <si>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</si>
  <si>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</si>
  <si>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</si>
  <si>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</si>
  <si>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</si>
  <si>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</si>
  <si>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 xml:space="preserve">959  0104  0120000190  240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</si>
  <si>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</si>
  <si>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</si>
  <si>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953  0107  9990000350  880  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</si>
  <si>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</si>
  <si>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</si>
  <si>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</si>
  <si>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</si>
  <si>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</si>
  <si>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</si>
  <si>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</si>
  <si>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</si>
  <si>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</si>
  <si>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</si>
  <si>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</si>
  <si>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</si>
  <si>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</si>
  <si>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</si>
  <si>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</si>
  <si>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</si>
  <si>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</si>
  <si>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</si>
  <si>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</si>
  <si>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</si>
  <si>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</si>
  <si>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</si>
  <si>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</si>
  <si>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</si>
  <si>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</si>
  <si>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</si>
  <si>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</si>
  <si>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</si>
  <si>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</si>
  <si>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</si>
  <si>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</si>
  <si>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</si>
  <si>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</si>
  <si>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</si>
  <si>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</si>
  <si>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</si>
  <si>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</si>
  <si>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</si>
  <si>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</si>
  <si>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</si>
  <si>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</si>
  <si>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</si>
  <si>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</si>
  <si>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</si>
  <si>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</si>
  <si>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</si>
  <si>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</si>
  <si>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</si>
  <si>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</si>
  <si>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</si>
  <si>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</si>
  <si>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</si>
  <si>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</si>
  <si>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</si>
  <si>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</si>
  <si>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</si>
  <si>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</si>
  <si>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</si>
  <si>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</si>
  <si>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</si>
  <si>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</si>
  <si>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</si>
  <si>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</si>
  <si>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</si>
  <si>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</si>
  <si>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</si>
  <si>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</si>
  <si>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</si>
  <si>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</si>
  <si>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</si>
  <si>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</si>
  <si>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</si>
  <si>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</si>
  <si>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</si>
  <si>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</si>
  <si>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951  0309  0320020040  000  </t>
  </si>
  <si>
    <t xml:space="preserve">951  0309  0320020040  200  </t>
  </si>
  <si>
    <t xml:space="preserve">951  0309  0320020040  240  </t>
  </si>
  <si>
    <t xml:space="preserve">951  0309  0320020040  244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</si>
  <si>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</si>
  <si>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</si>
  <si>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</si>
  <si>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</si>
  <si>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</si>
  <si>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</si>
  <si>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</si>
  <si>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</si>
  <si>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</si>
  <si>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</si>
  <si>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</si>
  <si>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</si>
  <si>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</si>
  <si>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</si>
  <si>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</si>
  <si>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</si>
  <si>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</si>
  <si>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</si>
  <si>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</si>
  <si>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</si>
  <si>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</si>
  <si>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</si>
  <si>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</si>
  <si>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</si>
  <si>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</si>
  <si>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</si>
  <si>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</si>
  <si>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</si>
  <si>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</si>
  <si>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</si>
  <si>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</si>
  <si>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</si>
  <si>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</si>
  <si>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</si>
  <si>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</si>
  <si>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</si>
  <si>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</si>
  <si>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</si>
  <si>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</si>
  <si>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</si>
  <si>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</si>
  <si>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</si>
  <si>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</si>
  <si>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</si>
  <si>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</si>
  <si>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</si>
  <si>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</si>
  <si>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</si>
  <si>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</si>
  <si>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</si>
  <si>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</si>
  <si>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</si>
  <si>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</si>
  <si>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</si>
  <si>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</si>
  <si>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</si>
  <si>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</si>
  <si>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</si>
  <si>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</si>
  <si>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</si>
  <si>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</si>
  <si>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</si>
  <si>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</si>
  <si>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</si>
  <si>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</si>
  <si>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</si>
  <si>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</si>
  <si>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</si>
  <si>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</si>
  <si>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</si>
  <si>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</si>
  <si>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</si>
  <si>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</si>
  <si>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</si>
  <si>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</si>
  <si>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</si>
  <si>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</si>
  <si>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</si>
  <si>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</si>
  <si>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</si>
  <si>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</si>
  <si>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</si>
  <si>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</si>
  <si>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</si>
  <si>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</si>
  <si>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</si>
  <si>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</si>
  <si>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</si>
  <si>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</si>
  <si>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</si>
  <si>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</si>
  <si>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</si>
  <si>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</si>
  <si>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</si>
  <si>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</si>
  <si>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</si>
  <si>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</si>
  <si>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</si>
  <si>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</si>
  <si>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</si>
  <si>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</si>
  <si>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</si>
  <si>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</si>
  <si>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</si>
  <si>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</si>
  <si>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</si>
  <si>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</si>
  <si>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</si>
  <si>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</si>
  <si>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</si>
  <si>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</si>
  <si>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</si>
  <si>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</si>
  <si>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</si>
  <si>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</si>
  <si>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</si>
  <si>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</si>
  <si>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</si>
  <si>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</si>
  <si>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</si>
  <si>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</si>
  <si>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</si>
  <si>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</si>
  <si>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</si>
  <si>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</si>
  <si>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</si>
  <si>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</si>
  <si>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</si>
  <si>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</si>
  <si>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</si>
  <si>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</si>
  <si>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</si>
  <si>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</si>
  <si>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</si>
  <si>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</si>
  <si>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951 1301 9920090090 730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</si>
  <si>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</si>
  <si>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 xml:space="preserve">951  0801  0610073850  000  </t>
  </si>
  <si>
    <t xml:space="preserve">951  0801  0610073850 600 </t>
  </si>
  <si>
    <t xml:space="preserve">951  0801  0610073850 611 </t>
  </si>
  <si>
    <t xml:space="preserve">951  0801  06100S3850  000  </t>
  </si>
  <si>
    <t xml:space="preserve">951  0801  06100S3850  600 </t>
  </si>
  <si>
    <t>951  0801  06100S3850  611</t>
  </si>
  <si>
    <t xml:space="preserve">951  0801  0620000590  611  </t>
  </si>
  <si>
    <t>951 0801 0620073850 000</t>
  </si>
  <si>
    <t>951 0801 0620073850 600</t>
  </si>
  <si>
    <t>951 0801 0620073850 611</t>
  </si>
  <si>
    <t>Расходы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</si>
  <si>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</si>
  <si>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</si>
  <si>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951 0801 06200S3850 000</t>
  </si>
  <si>
    <t>951 0801 06200S3850 600</t>
  </si>
  <si>
    <t>951 0801 06200S3850 611</t>
  </si>
  <si>
    <t>Получение бюджетных кредитов от других бюджетов бюджетной системы РФ в валюте РФ</t>
  </si>
  <si>
    <t>000 01 03 01 00 00 0000 700</t>
  </si>
  <si>
    <t>Получение кредитов от других бюджетов бюджетной системы бюджетами поселений РФ в валюте РФ</t>
  </si>
  <si>
    <t>000 01 03 01 00 00 0000 710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</si>
  <si>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</si>
  <si>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</si>
  <si>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</si>
  <si>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Погашение кредитов от других бюджетов бюджетной системы бюджетами поселений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</si>
  <si>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</si>
  <si>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</si>
  <si>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</si>
  <si>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</si>
  <si>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952 1301 99 0 00 00000 000</t>
  </si>
  <si>
    <t>Обслуживание  муниципального долга Пролетарского сельского поселения</t>
  </si>
  <si>
    <t>953 1301 99 2 00 00000 000</t>
  </si>
  <si>
    <t>Процентныеи платежи по обслуживанию муниципального долга Пролетарского сельского поселения в рамках непрограммных расходов органа местного самоупарвления Пролетарского сельского поселения</t>
  </si>
  <si>
    <t>954 1301 99 2 00 90090 000</t>
  </si>
  <si>
    <t>Обслуживание муниципального долга</t>
  </si>
  <si>
    <t>Бюджетные кредиты от других бюджетов бюджетной системы РФ</t>
  </si>
  <si>
    <t>700</t>
  </si>
  <si>
    <t>000 01 03 01 00 00 0000 000</t>
  </si>
  <si>
    <t xml:space="preserve"> на 1 ноября 2016 г.</t>
  </si>
  <si>
    <t>01.11.2016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</si>
</sst>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5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6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8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9" fillId="2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distributed" wrapText="1"/>
    </xf>
    <xf numFmtId="0" fontId="9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vertical="distributed" wrapText="1"/>
    </xf>
    <xf numFmtId="0" fontId="11" fillId="2" borderId="20" xfId="0" applyNumberFormat="1" applyFont="1" applyFill="1" applyBorder="1" applyAlignment="1">
      <alignment wrapText="1"/>
    </xf>
    <xf numFmtId="4" fontId="9" fillId="2" borderId="11" xfId="0" applyNumberFormat="1" applyFont="1" applyFill="1" applyBorder="1" applyAlignment="1"/>
    <xf numFmtId="4" fontId="10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/>
    <xf numFmtId="0" fontId="9" fillId="2" borderId="11" xfId="0" applyFont="1" applyFill="1" applyBorder="1" applyAlignment="1">
      <alignment vertical="distributed" wrapText="1" readingOrder="1"/>
    </xf>
    <xf numFmtId="0" fontId="9" fillId="2" borderId="11" xfId="0" applyFont="1" applyFill="1" applyBorder="1" applyAlignment="1">
      <alignment vertical="top" wrapText="1"/>
    </xf>
    <xf numFmtId="0" fontId="11" fillId="2" borderId="21" xfId="0" applyNumberFormat="1" applyFont="1" applyFill="1" applyBorder="1" applyAlignment="1">
      <alignment wrapText="1"/>
    </xf>
    <xf numFmtId="0" fontId="11" fillId="2" borderId="24" xfId="0" applyNumberFormat="1" applyFont="1" applyFill="1" applyBorder="1" applyAlignment="1">
      <alignment wrapText="1"/>
    </xf>
    <xf numFmtId="0" fontId="11" fillId="2" borderId="22" xfId="0" applyNumberFormat="1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21" xfId="5" applyNumberFormat="1" applyFont="1" applyFill="1" applyBorder="1" applyAlignment="1">
      <alignment wrapText="1"/>
    </xf>
    <xf numFmtId="0" fontId="11" fillId="2" borderId="0" xfId="5" applyNumberFormat="1" applyFont="1" applyFill="1" applyBorder="1" applyAlignment="1">
      <alignment wrapText="1"/>
    </xf>
    <xf numFmtId="0" fontId="9" fillId="2" borderId="23" xfId="6" applyNumberFormat="1" applyFont="1" applyFill="1" applyBorder="1" applyAlignment="1">
      <alignment horizontal="left" wrapText="1" readingOrder="1"/>
    </xf>
    <xf numFmtId="0" fontId="11" fillId="2" borderId="11" xfId="0" applyFont="1" applyFill="1" applyBorder="1" applyAlignment="1">
      <alignment wrapText="1"/>
    </xf>
    <xf numFmtId="0" fontId="13" fillId="2" borderId="21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horizontal="left" wrapText="1"/>
    </xf>
    <xf numFmtId="4" fontId="11" fillId="2" borderId="1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/>
    <xf numFmtId="4" fontId="10" fillId="2" borderId="10" xfId="0" applyNumberFormat="1" applyFont="1" applyFill="1" applyBorder="1" applyAlignment="1"/>
    <xf numFmtId="0" fontId="9" fillId="2" borderId="11" xfId="0" applyFont="1" applyFill="1" applyBorder="1" applyAlignment="1">
      <alignment vertical="justify" wrapText="1"/>
    </xf>
    <xf numFmtId="4" fontId="9" fillId="2" borderId="7" xfId="0" applyNumberFormat="1" applyFont="1" applyFill="1" applyBorder="1" applyAlignment="1"/>
    <xf numFmtId="3" fontId="9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1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49" fontId="9" fillId="2" borderId="11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vertical="top" wrapText="1"/>
    </xf>
    <xf numFmtId="4" fontId="5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5"/>
  <sheetViews>
    <sheetView showGridLines="0" tabSelected="1" view="pageBreakPreview" zoomScale="130" zoomScaleNormal="100" zoomScaleSheetLayoutView="130" workbookViewId="0">
      <selection activeCell="E56" sqref="E56"/>
    </sheetView>
  </sheetViews>
  <sheetFormatPr defaultRowHeight="11.25"/>
  <cols>
    <col min="1" max="1" width="33.85546875" style="2" customWidth="1"/>
    <col min="2" max="2" width="4.140625" style="2" customWidth="1"/>
    <col min="3" max="3" width="20.42578125" style="2" customWidth="1"/>
    <col min="4" max="4" width="11.28515625" style="6" customWidth="1"/>
    <col min="5" max="5" width="10.28515625" style="6" customWidth="1"/>
    <col min="6" max="6" width="10.28515625" style="38" customWidth="1"/>
    <col min="7" max="16384" width="9.140625" style="38"/>
  </cols>
  <sheetData>
    <row r="1" spans="1:6" ht="10.5" customHeight="1">
      <c r="D1" s="38"/>
    </row>
    <row r="2" spans="1:6" ht="17.25" customHeight="1" thickBot="1">
      <c r="A2" s="39" t="s">
        <v>232</v>
      </c>
      <c r="B2" s="39"/>
      <c r="C2" s="39"/>
      <c r="D2" s="39"/>
      <c r="E2" s="39"/>
      <c r="F2" s="1" t="s">
        <v>3</v>
      </c>
    </row>
    <row r="3" spans="1:6" ht="14.1" customHeight="1">
      <c r="D3" s="145" t="s">
        <v>233</v>
      </c>
      <c r="E3" s="146"/>
      <c r="F3" s="3" t="s">
        <v>16</v>
      </c>
    </row>
    <row r="4" spans="1:6" ht="12.75" customHeight="1">
      <c r="A4" s="4" t="s">
        <v>633</v>
      </c>
      <c r="B4" s="4"/>
      <c r="C4" s="4"/>
      <c r="D4" s="4"/>
      <c r="E4" s="4" t="s">
        <v>235</v>
      </c>
      <c r="F4" s="5" t="s">
        <v>634</v>
      </c>
    </row>
    <row r="5" spans="1:6" ht="15.75" customHeight="1">
      <c r="A5" s="2" t="s">
        <v>32</v>
      </c>
      <c r="E5" s="6" t="s">
        <v>236</v>
      </c>
      <c r="F5" s="7" t="s">
        <v>97</v>
      </c>
    </row>
    <row r="6" spans="1:6" ht="12" customHeight="1">
      <c r="A6" s="2" t="s">
        <v>237</v>
      </c>
      <c r="E6" s="6" t="s">
        <v>238</v>
      </c>
      <c r="F6" s="5" t="s">
        <v>98</v>
      </c>
    </row>
    <row r="7" spans="1:6" ht="26.25" customHeight="1">
      <c r="A7" s="147" t="s">
        <v>239</v>
      </c>
      <c r="B7" s="147"/>
      <c r="C7" s="147"/>
      <c r="D7" s="147"/>
      <c r="E7" s="6" t="s">
        <v>293</v>
      </c>
      <c r="F7" s="5" t="s">
        <v>263</v>
      </c>
    </row>
    <row r="8" spans="1:6" ht="14.1" customHeight="1">
      <c r="A8" s="8" t="s">
        <v>316</v>
      </c>
      <c r="F8" s="9"/>
    </row>
    <row r="9" spans="1:6" ht="14.1" customHeight="1" thickBot="1">
      <c r="A9" s="2" t="s">
        <v>190</v>
      </c>
      <c r="E9" s="80" t="s">
        <v>582</v>
      </c>
      <c r="F9" s="10" t="s">
        <v>0</v>
      </c>
    </row>
    <row r="10" spans="1:6" ht="13.5" customHeight="1">
      <c r="B10" s="40"/>
      <c r="C10" s="46" t="s">
        <v>22</v>
      </c>
      <c r="E10" s="80"/>
      <c r="F10" s="11"/>
    </row>
    <row r="11" spans="1:6" ht="5.25" customHeight="1">
      <c r="A11" s="41"/>
      <c r="B11" s="41"/>
      <c r="C11" s="42"/>
      <c r="D11" s="43"/>
      <c r="E11" s="43"/>
      <c r="F11" s="44"/>
    </row>
    <row r="12" spans="1:6" ht="13.5" customHeight="1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>
      <c r="A16" s="77" t="s">
        <v>33</v>
      </c>
      <c r="B16" s="148" t="s">
        <v>113</v>
      </c>
      <c r="C16" s="149" t="s">
        <v>23</v>
      </c>
      <c r="D16" s="150">
        <f>D18+D59</f>
        <v>10461900</v>
      </c>
      <c r="E16" s="150">
        <f>E18+E59+E58</f>
        <v>6806901.79</v>
      </c>
      <c r="F16" s="144">
        <f>D16-E16</f>
        <v>3654998.21</v>
      </c>
    </row>
    <row r="17" spans="1:6" ht="11.25" customHeight="1">
      <c r="A17" s="78" t="s">
        <v>5</v>
      </c>
      <c r="B17" s="148"/>
      <c r="C17" s="149"/>
      <c r="D17" s="150"/>
      <c r="E17" s="150"/>
      <c r="F17" s="144"/>
    </row>
    <row r="18" spans="1:6" ht="12.75" customHeight="1">
      <c r="A18" s="71" t="s">
        <v>34</v>
      </c>
      <c r="B18" s="72" t="s">
        <v>113</v>
      </c>
      <c r="C18" s="73" t="s">
        <v>191</v>
      </c>
      <c r="D18" s="74">
        <f>D19+D35+D46++D53+D24+D49</f>
        <v>9439800</v>
      </c>
      <c r="E18" s="74">
        <f>E19+E35+E46++E53+E24+E49</f>
        <v>6203101.79</v>
      </c>
      <c r="F18" s="75">
        <f>D18-E18</f>
        <v>3236698.21</v>
      </c>
    </row>
    <row r="19" spans="1:6" ht="13.5" customHeight="1">
      <c r="A19" s="71" t="s">
        <v>35</v>
      </c>
      <c r="B19" s="72" t="s">
        <v>113</v>
      </c>
      <c r="C19" s="73" t="s">
        <v>192</v>
      </c>
      <c r="D19" s="74">
        <f>D20</f>
        <v>1961000</v>
      </c>
      <c r="E19" s="74">
        <f>E20</f>
        <v>1402021.14</v>
      </c>
      <c r="F19" s="75">
        <f t="shared" ref="F19:F48" si="0">D19-E19</f>
        <v>558978.8600000001</v>
      </c>
    </row>
    <row r="20" spans="1:6" ht="12" customHeight="1">
      <c r="A20" s="71" t="s">
        <v>36</v>
      </c>
      <c r="B20" s="72" t="s">
        <v>113</v>
      </c>
      <c r="C20" s="73" t="s">
        <v>193</v>
      </c>
      <c r="D20" s="74">
        <f>D21</f>
        <v>1961000</v>
      </c>
      <c r="E20" s="74">
        <f>E21+E23+E22</f>
        <v>1402021.14</v>
      </c>
      <c r="F20" s="75">
        <f t="shared" si="0"/>
        <v>558978.8600000001</v>
      </c>
    </row>
    <row r="21" spans="1:6" ht="54" customHeight="1">
      <c r="A21" s="71" t="s">
        <v>294</v>
      </c>
      <c r="B21" s="72" t="s">
        <v>113</v>
      </c>
      <c r="C21" s="73" t="s">
        <v>194</v>
      </c>
      <c r="D21" s="74">
        <v>1961000</v>
      </c>
      <c r="E21" s="76">
        <v>1378164.47</v>
      </c>
      <c r="F21" s="75">
        <f t="shared" si="0"/>
        <v>582835.53</v>
      </c>
    </row>
    <row r="22" spans="1:6" ht="104.25" customHeight="1">
      <c r="A22" s="71" t="s">
        <v>261</v>
      </c>
      <c r="B22" s="72" t="s">
        <v>113</v>
      </c>
      <c r="C22" s="73" t="s">
        <v>262</v>
      </c>
      <c r="D22" s="74" t="s">
        <v>66</v>
      </c>
      <c r="E22" s="76">
        <v>1358.7</v>
      </c>
      <c r="F22" s="75" t="s">
        <v>66</v>
      </c>
    </row>
    <row r="23" spans="1:6" ht="47.25" customHeight="1">
      <c r="A23" s="71" t="s">
        <v>189</v>
      </c>
      <c r="B23" s="72" t="s">
        <v>113</v>
      </c>
      <c r="C23" s="73" t="s">
        <v>195</v>
      </c>
      <c r="D23" s="74" t="s">
        <v>66</v>
      </c>
      <c r="E23" s="76">
        <v>22497.97</v>
      </c>
      <c r="F23" s="75" t="s">
        <v>66</v>
      </c>
    </row>
    <row r="24" spans="1:6" ht="33.75" customHeight="1">
      <c r="A24" s="71" t="s">
        <v>119</v>
      </c>
      <c r="B24" s="72" t="s">
        <v>113</v>
      </c>
      <c r="C24" s="73" t="s">
        <v>196</v>
      </c>
      <c r="D24" s="74">
        <f>D25</f>
        <v>890100</v>
      </c>
      <c r="E24" s="74">
        <f>E25</f>
        <v>829417.8</v>
      </c>
      <c r="F24" s="75">
        <f t="shared" ref="F24:F29" si="1">D24-E24</f>
        <v>60682.199999999953</v>
      </c>
    </row>
    <row r="25" spans="1:6" ht="26.25" customHeight="1">
      <c r="A25" s="71" t="s">
        <v>120</v>
      </c>
      <c r="B25" s="72" t="s">
        <v>113</v>
      </c>
      <c r="C25" s="73" t="s">
        <v>197</v>
      </c>
      <c r="D25" s="74">
        <f>D26+D27+D28+D29</f>
        <v>890100</v>
      </c>
      <c r="E25" s="74">
        <f>E26+E27+E28+E29</f>
        <v>829417.8</v>
      </c>
      <c r="F25" s="75">
        <f t="shared" si="1"/>
        <v>60682.199999999953</v>
      </c>
    </row>
    <row r="26" spans="1:6" ht="68.25" customHeight="1">
      <c r="A26" s="71" t="s">
        <v>121</v>
      </c>
      <c r="B26" s="72" t="s">
        <v>113</v>
      </c>
      <c r="C26" s="73" t="s">
        <v>198</v>
      </c>
      <c r="D26" s="74">
        <v>310300</v>
      </c>
      <c r="E26" s="76">
        <v>281271.34000000003</v>
      </c>
      <c r="F26" s="75">
        <f t="shared" si="1"/>
        <v>29028.659999999974</v>
      </c>
    </row>
    <row r="27" spans="1:6" ht="80.25" customHeight="1">
      <c r="A27" s="71" t="s">
        <v>304</v>
      </c>
      <c r="B27" s="72" t="s">
        <v>113</v>
      </c>
      <c r="C27" s="73" t="s">
        <v>199</v>
      </c>
      <c r="D27" s="74">
        <v>6200</v>
      </c>
      <c r="E27" s="76">
        <v>4429.3</v>
      </c>
      <c r="F27" s="75">
        <f t="shared" si="1"/>
        <v>1770.6999999999998</v>
      </c>
    </row>
    <row r="28" spans="1:6" ht="68.25" customHeight="1">
      <c r="A28" s="71" t="s">
        <v>305</v>
      </c>
      <c r="B28" s="72" t="s">
        <v>113</v>
      </c>
      <c r="C28" s="73" t="s">
        <v>200</v>
      </c>
      <c r="D28" s="74">
        <v>573600</v>
      </c>
      <c r="E28" s="76">
        <v>583916.16</v>
      </c>
      <c r="F28" s="75">
        <f t="shared" si="1"/>
        <v>-10316.160000000033</v>
      </c>
    </row>
    <row r="29" spans="1:6" ht="69.75" customHeight="1">
      <c r="A29" s="71" t="s">
        <v>306</v>
      </c>
      <c r="B29" s="72" t="s">
        <v>113</v>
      </c>
      <c r="C29" s="73" t="s">
        <v>201</v>
      </c>
      <c r="D29" s="74">
        <v>0</v>
      </c>
      <c r="E29" s="76">
        <v>-40199</v>
      </c>
      <c r="F29" s="75">
        <f t="shared" si="1"/>
        <v>40199</v>
      </c>
    </row>
    <row r="30" spans="1:6" ht="59.25" hidden="1" customHeight="1">
      <c r="A30" s="65"/>
      <c r="B30" s="66" t="s">
        <v>113</v>
      </c>
      <c r="C30" s="67"/>
      <c r="D30" s="68"/>
      <c r="E30" s="70"/>
      <c r="F30" s="69">
        <f t="shared" si="0"/>
        <v>0</v>
      </c>
    </row>
    <row r="31" spans="1:6" ht="57" hidden="1" customHeight="1">
      <c r="A31" s="65"/>
      <c r="B31" s="66" t="s">
        <v>113</v>
      </c>
      <c r="C31" s="67"/>
      <c r="D31" s="68"/>
      <c r="E31" s="68"/>
      <c r="F31" s="69">
        <f t="shared" si="0"/>
        <v>0</v>
      </c>
    </row>
    <row r="32" spans="1:6" ht="49.5" hidden="1" customHeight="1">
      <c r="A32" s="65" t="s">
        <v>112</v>
      </c>
      <c r="B32" s="66" t="s">
        <v>113</v>
      </c>
      <c r="C32" s="67" t="s">
        <v>202</v>
      </c>
      <c r="D32" s="68" t="s">
        <v>66</v>
      </c>
      <c r="E32" s="70"/>
      <c r="F32" s="69"/>
    </row>
    <row r="33" spans="1:6" ht="14.25" hidden="1" customHeight="1">
      <c r="A33" s="65" t="s">
        <v>116</v>
      </c>
      <c r="B33" s="66" t="s">
        <v>113</v>
      </c>
      <c r="C33" s="67" t="s">
        <v>203</v>
      </c>
      <c r="D33" s="68" t="s">
        <v>66</v>
      </c>
      <c r="E33" s="68"/>
      <c r="F33" s="69"/>
    </row>
    <row r="34" spans="1:6" ht="14.25" hidden="1" customHeight="1">
      <c r="A34" s="65" t="s">
        <v>116</v>
      </c>
      <c r="B34" s="66" t="s">
        <v>113</v>
      </c>
      <c r="C34" s="67" t="s">
        <v>204</v>
      </c>
      <c r="D34" s="68" t="s">
        <v>66</v>
      </c>
      <c r="E34" s="70"/>
      <c r="F34" s="69"/>
    </row>
    <row r="35" spans="1:6" ht="12" customHeight="1">
      <c r="A35" s="71" t="s">
        <v>37</v>
      </c>
      <c r="B35" s="72" t="s">
        <v>113</v>
      </c>
      <c r="C35" s="73" t="s">
        <v>205</v>
      </c>
      <c r="D35" s="74">
        <f>D36+D41+D38</f>
        <v>6515700</v>
      </c>
      <c r="E35" s="74">
        <f>E36+E41+E38</f>
        <v>3912281.9899999998</v>
      </c>
      <c r="F35" s="75">
        <f t="shared" si="0"/>
        <v>2603418.0100000002</v>
      </c>
    </row>
    <row r="36" spans="1:6" ht="12.75" customHeight="1">
      <c r="A36" s="71" t="s">
        <v>38</v>
      </c>
      <c r="B36" s="72" t="s">
        <v>113</v>
      </c>
      <c r="C36" s="73" t="s">
        <v>206</v>
      </c>
      <c r="D36" s="74">
        <f>D37</f>
        <v>364600</v>
      </c>
      <c r="E36" s="74">
        <f>E37</f>
        <v>47317.89</v>
      </c>
      <c r="F36" s="75">
        <f t="shared" si="0"/>
        <v>317282.11</v>
      </c>
    </row>
    <row r="37" spans="1:6" ht="35.25" customHeight="1">
      <c r="A37" s="71" t="s">
        <v>583</v>
      </c>
      <c r="B37" s="72" t="s">
        <v>113</v>
      </c>
      <c r="C37" s="73" t="s">
        <v>207</v>
      </c>
      <c r="D37" s="74">
        <v>364600</v>
      </c>
      <c r="E37" s="76">
        <v>47317.89</v>
      </c>
      <c r="F37" s="75">
        <f t="shared" si="0"/>
        <v>317282.11</v>
      </c>
    </row>
    <row r="38" spans="1:6" ht="12" hidden="1" customHeight="1">
      <c r="A38" s="65"/>
      <c r="B38" s="66" t="s">
        <v>113</v>
      </c>
      <c r="C38" s="67"/>
      <c r="D38" s="68"/>
      <c r="E38" s="68"/>
      <c r="F38" s="69"/>
    </row>
    <row r="39" spans="1:6" ht="12" hidden="1" customHeight="1">
      <c r="A39" s="65"/>
      <c r="B39" s="66" t="s">
        <v>113</v>
      </c>
      <c r="C39" s="67"/>
      <c r="D39" s="68"/>
      <c r="E39" s="70"/>
      <c r="F39" s="69"/>
    </row>
    <row r="40" spans="1:6" ht="21" hidden="1" customHeight="1">
      <c r="A40" s="65"/>
      <c r="B40" s="66" t="s">
        <v>113</v>
      </c>
      <c r="C40" s="67"/>
      <c r="D40" s="68"/>
      <c r="E40" s="70"/>
      <c r="F40" s="69"/>
    </row>
    <row r="41" spans="1:6" ht="12.75" customHeight="1">
      <c r="A41" s="71" t="s">
        <v>39</v>
      </c>
      <c r="B41" s="72" t="s">
        <v>113</v>
      </c>
      <c r="C41" s="73" t="s">
        <v>208</v>
      </c>
      <c r="D41" s="74">
        <f>D42+D44</f>
        <v>6151100</v>
      </c>
      <c r="E41" s="74">
        <f>E42+E44</f>
        <v>3864964.0999999996</v>
      </c>
      <c r="F41" s="75">
        <f t="shared" si="0"/>
        <v>2286135.9000000004</v>
      </c>
    </row>
    <row r="42" spans="1:6" ht="15.75" customHeight="1">
      <c r="A42" s="71" t="s">
        <v>307</v>
      </c>
      <c r="B42" s="72" t="s">
        <v>113</v>
      </c>
      <c r="C42" s="73" t="s">
        <v>318</v>
      </c>
      <c r="D42" s="74">
        <f>D43</f>
        <v>3435500</v>
      </c>
      <c r="E42" s="74">
        <f>E43</f>
        <v>3347837.53</v>
      </c>
      <c r="F42" s="75">
        <f t="shared" si="0"/>
        <v>87662.470000000205</v>
      </c>
    </row>
    <row r="43" spans="1:6" ht="35.25" customHeight="1">
      <c r="A43" s="71" t="s">
        <v>309</v>
      </c>
      <c r="B43" s="72" t="s">
        <v>113</v>
      </c>
      <c r="C43" s="73" t="s">
        <v>308</v>
      </c>
      <c r="D43" s="74">
        <v>3435500</v>
      </c>
      <c r="E43" s="76">
        <v>3347837.53</v>
      </c>
      <c r="F43" s="75">
        <f t="shared" si="0"/>
        <v>87662.470000000205</v>
      </c>
    </row>
    <row r="44" spans="1:6" ht="15.75" customHeight="1">
      <c r="A44" s="71" t="s">
        <v>310</v>
      </c>
      <c r="B44" s="72" t="s">
        <v>113</v>
      </c>
      <c r="C44" s="73" t="s">
        <v>311</v>
      </c>
      <c r="D44" s="74">
        <f>D45</f>
        <v>2715600</v>
      </c>
      <c r="E44" s="74">
        <f>E45</f>
        <v>517126.57</v>
      </c>
      <c r="F44" s="75">
        <f t="shared" si="0"/>
        <v>2198473.4300000002</v>
      </c>
    </row>
    <row r="45" spans="1:6" ht="38.25" customHeight="1">
      <c r="A45" s="71" t="s">
        <v>313</v>
      </c>
      <c r="B45" s="72" t="s">
        <v>113</v>
      </c>
      <c r="C45" s="73" t="s">
        <v>312</v>
      </c>
      <c r="D45" s="74">
        <v>2715600</v>
      </c>
      <c r="E45" s="76">
        <v>517126.57</v>
      </c>
      <c r="F45" s="75">
        <f t="shared" si="0"/>
        <v>2198473.4300000002</v>
      </c>
    </row>
    <row r="46" spans="1:6" ht="12.75" customHeight="1">
      <c r="A46" s="71" t="s">
        <v>41</v>
      </c>
      <c r="B46" s="72" t="s">
        <v>113</v>
      </c>
      <c r="C46" s="73" t="s">
        <v>209</v>
      </c>
      <c r="D46" s="74">
        <f>D47</f>
        <v>7300</v>
      </c>
      <c r="E46" s="74">
        <f>E47</f>
        <v>0</v>
      </c>
      <c r="F46" s="81">
        <f t="shared" si="0"/>
        <v>7300</v>
      </c>
    </row>
    <row r="47" spans="1:6" ht="46.5" customHeight="1">
      <c r="A47" s="71" t="s">
        <v>42</v>
      </c>
      <c r="B47" s="72" t="s">
        <v>113</v>
      </c>
      <c r="C47" s="73" t="s">
        <v>210</v>
      </c>
      <c r="D47" s="74">
        <f>D48</f>
        <v>7300</v>
      </c>
      <c r="E47" s="74">
        <f>E48</f>
        <v>0</v>
      </c>
      <c r="F47" s="81">
        <f t="shared" si="0"/>
        <v>7300</v>
      </c>
    </row>
    <row r="48" spans="1:6" ht="69" customHeight="1">
      <c r="A48" s="71" t="s">
        <v>43</v>
      </c>
      <c r="B48" s="72" t="s">
        <v>113</v>
      </c>
      <c r="C48" s="73" t="s">
        <v>211</v>
      </c>
      <c r="D48" s="74">
        <v>7300</v>
      </c>
      <c r="E48" s="76">
        <v>0</v>
      </c>
      <c r="F48" s="81">
        <f t="shared" si="0"/>
        <v>7300</v>
      </c>
    </row>
    <row r="49" spans="1:6" ht="33.75" customHeight="1">
      <c r="A49" s="71" t="s">
        <v>51</v>
      </c>
      <c r="B49" s="72" t="s">
        <v>113</v>
      </c>
      <c r="C49" s="73" t="s">
        <v>212</v>
      </c>
      <c r="D49" s="74">
        <f>SUM(D50)</f>
        <v>10000</v>
      </c>
      <c r="E49" s="74">
        <f>SUM(E50)</f>
        <v>9180.86</v>
      </c>
      <c r="F49" s="79" t="s">
        <v>66</v>
      </c>
    </row>
    <row r="50" spans="1:6" ht="80.25" customHeight="1">
      <c r="A50" s="71" t="s">
        <v>40</v>
      </c>
      <c r="B50" s="72" t="s">
        <v>113</v>
      </c>
      <c r="C50" s="73" t="s">
        <v>213</v>
      </c>
      <c r="D50" s="74">
        <f>SUM(D51)</f>
        <v>10000</v>
      </c>
      <c r="E50" s="74">
        <f>E51</f>
        <v>9180.86</v>
      </c>
      <c r="F50" s="79" t="s">
        <v>66</v>
      </c>
    </row>
    <row r="51" spans="1:6" ht="49.5" customHeight="1">
      <c r="A51" s="88" t="s">
        <v>579</v>
      </c>
      <c r="B51" s="72" t="s">
        <v>113</v>
      </c>
      <c r="C51" s="73" t="s">
        <v>577</v>
      </c>
      <c r="D51" s="74">
        <f>SUM(D52)</f>
        <v>10000</v>
      </c>
      <c r="E51" s="76">
        <f>E52</f>
        <v>9180.86</v>
      </c>
      <c r="F51" s="79" t="s">
        <v>66</v>
      </c>
    </row>
    <row r="52" spans="1:6" ht="44.25" customHeight="1">
      <c r="A52" s="88" t="s">
        <v>580</v>
      </c>
      <c r="B52" s="72" t="s">
        <v>113</v>
      </c>
      <c r="C52" s="73" t="s">
        <v>578</v>
      </c>
      <c r="D52" s="74">
        <v>10000</v>
      </c>
      <c r="E52" s="76">
        <v>9180.86</v>
      </c>
      <c r="F52" s="79" t="s">
        <v>66</v>
      </c>
    </row>
    <row r="53" spans="1:6" ht="10.5" customHeight="1">
      <c r="A53" s="71" t="s">
        <v>114</v>
      </c>
      <c r="B53" s="72" t="s">
        <v>113</v>
      </c>
      <c r="C53" s="73" t="s">
        <v>214</v>
      </c>
      <c r="D53" s="74">
        <f>D54+D56</f>
        <v>55700</v>
      </c>
      <c r="E53" s="74">
        <f>E54</f>
        <v>50200</v>
      </c>
      <c r="F53" s="75">
        <f>D53-E53</f>
        <v>5500</v>
      </c>
    </row>
    <row r="54" spans="1:6" ht="36" customHeight="1">
      <c r="A54" s="71" t="s">
        <v>117</v>
      </c>
      <c r="B54" s="72" t="s">
        <v>113</v>
      </c>
      <c r="C54" s="73" t="s">
        <v>215</v>
      </c>
      <c r="D54" s="74">
        <f>D55</f>
        <v>50000</v>
      </c>
      <c r="E54" s="74">
        <f>E55</f>
        <v>50200</v>
      </c>
      <c r="F54" s="83" t="s">
        <v>66</v>
      </c>
    </row>
    <row r="55" spans="1:6" ht="47.25" customHeight="1">
      <c r="A55" s="71" t="s">
        <v>584</v>
      </c>
      <c r="B55" s="72" t="s">
        <v>113</v>
      </c>
      <c r="C55" s="73" t="s">
        <v>216</v>
      </c>
      <c r="D55" s="74">
        <v>50000</v>
      </c>
      <c r="E55" s="74">
        <v>50200</v>
      </c>
      <c r="F55" s="83" t="s">
        <v>66</v>
      </c>
    </row>
    <row r="56" spans="1:6" ht="24" customHeight="1">
      <c r="A56" s="71" t="s">
        <v>115</v>
      </c>
      <c r="B56" s="72" t="s">
        <v>113</v>
      </c>
      <c r="C56" s="73" t="s">
        <v>217</v>
      </c>
      <c r="D56" s="74">
        <f>D57</f>
        <v>5700</v>
      </c>
      <c r="E56" s="74">
        <v>0</v>
      </c>
      <c r="F56" s="75">
        <f>D56-E56</f>
        <v>5700</v>
      </c>
    </row>
    <row r="57" spans="1:6" ht="37.5" customHeight="1">
      <c r="A57" s="71" t="s">
        <v>585</v>
      </c>
      <c r="B57" s="72" t="s">
        <v>113</v>
      </c>
      <c r="C57" s="73" t="s">
        <v>218</v>
      </c>
      <c r="D57" s="74">
        <v>5700</v>
      </c>
      <c r="E57" s="76">
        <v>0</v>
      </c>
      <c r="F57" s="75">
        <f>D57-E57</f>
        <v>5700</v>
      </c>
    </row>
    <row r="58" spans="1:6" ht="20.25" customHeight="1">
      <c r="A58" s="71" t="s">
        <v>592</v>
      </c>
      <c r="B58" s="72"/>
      <c r="C58" s="73" t="s">
        <v>591</v>
      </c>
      <c r="D58" s="74">
        <v>0</v>
      </c>
      <c r="E58" s="76">
        <v>0</v>
      </c>
      <c r="F58" s="89">
        <f>D58-E58</f>
        <v>0</v>
      </c>
    </row>
    <row r="59" spans="1:6" ht="15" customHeight="1">
      <c r="A59" s="71" t="s">
        <v>44</v>
      </c>
      <c r="B59" s="72" t="s">
        <v>113</v>
      </c>
      <c r="C59" s="73" t="s">
        <v>219</v>
      </c>
      <c r="D59" s="74">
        <f>D60</f>
        <v>1022100</v>
      </c>
      <c r="E59" s="74">
        <f>E60</f>
        <v>603800</v>
      </c>
      <c r="F59" s="74">
        <f>F60</f>
        <v>418300</v>
      </c>
    </row>
    <row r="60" spans="1:6" ht="36.75" customHeight="1">
      <c r="A60" s="71" t="s">
        <v>45</v>
      </c>
      <c r="B60" s="72" t="s">
        <v>113</v>
      </c>
      <c r="C60" s="73" t="s">
        <v>220</v>
      </c>
      <c r="D60" s="74">
        <f>SUM(D61+D66)</f>
        <v>1022100</v>
      </c>
      <c r="E60" s="74">
        <f>SUM(E61)+E66</f>
        <v>603800</v>
      </c>
      <c r="F60" s="82">
        <f>D60-E60</f>
        <v>418300</v>
      </c>
    </row>
    <row r="61" spans="1:6" ht="24" customHeight="1">
      <c r="A61" s="71" t="s">
        <v>46</v>
      </c>
      <c r="B61" s="72" t="s">
        <v>113</v>
      </c>
      <c r="C61" s="73" t="s">
        <v>221</v>
      </c>
      <c r="D61" s="74">
        <f>D62+D64</f>
        <v>175000</v>
      </c>
      <c r="E61" s="74">
        <f>E62+E64</f>
        <v>175000</v>
      </c>
      <c r="F61" s="83">
        <f>F62+F66</f>
        <v>418300</v>
      </c>
    </row>
    <row r="62" spans="1:6" ht="33.75" customHeight="1">
      <c r="A62" s="71" t="s">
        <v>47</v>
      </c>
      <c r="B62" s="72" t="s">
        <v>113</v>
      </c>
      <c r="C62" s="73" t="s">
        <v>222</v>
      </c>
      <c r="D62" s="74">
        <f>D63</f>
        <v>174800</v>
      </c>
      <c r="E62" s="74">
        <f>E63</f>
        <v>174800</v>
      </c>
      <c r="F62" s="92">
        <f t="shared" ref="F62:F65" si="2">D62-E62</f>
        <v>0</v>
      </c>
    </row>
    <row r="63" spans="1:6" ht="36.75" customHeight="1">
      <c r="A63" s="71" t="s">
        <v>589</v>
      </c>
      <c r="B63" s="72" t="s">
        <v>113</v>
      </c>
      <c r="C63" s="73" t="s">
        <v>223</v>
      </c>
      <c r="D63" s="74">
        <v>174800</v>
      </c>
      <c r="E63" s="76">
        <v>174800</v>
      </c>
      <c r="F63" s="92">
        <f t="shared" si="2"/>
        <v>0</v>
      </c>
    </row>
    <row r="64" spans="1:6" ht="33" customHeight="1">
      <c r="A64" s="71" t="s">
        <v>48</v>
      </c>
      <c r="B64" s="72" t="s">
        <v>113</v>
      </c>
      <c r="C64" s="73" t="s">
        <v>224</v>
      </c>
      <c r="D64" s="74">
        <f>D65</f>
        <v>200</v>
      </c>
      <c r="E64" s="74">
        <f>E65</f>
        <v>200</v>
      </c>
      <c r="F64" s="92">
        <f t="shared" si="2"/>
        <v>0</v>
      </c>
    </row>
    <row r="65" spans="1:6" ht="34.5" customHeight="1">
      <c r="A65" s="71" t="s">
        <v>586</v>
      </c>
      <c r="B65" s="72" t="s">
        <v>113</v>
      </c>
      <c r="C65" s="73" t="s">
        <v>225</v>
      </c>
      <c r="D65" s="74">
        <v>200</v>
      </c>
      <c r="E65" s="76">
        <v>200</v>
      </c>
      <c r="F65" s="92">
        <f t="shared" si="2"/>
        <v>0</v>
      </c>
    </row>
    <row r="66" spans="1:6" ht="18" customHeight="1">
      <c r="A66" s="71" t="s">
        <v>49</v>
      </c>
      <c r="B66" s="72" t="s">
        <v>113</v>
      </c>
      <c r="C66" s="73" t="s">
        <v>226</v>
      </c>
      <c r="D66" s="74">
        <f>SUM(D67)</f>
        <v>847100</v>
      </c>
      <c r="E66" s="74">
        <f>SUM(E67)</f>
        <v>428800</v>
      </c>
      <c r="F66" s="84">
        <f>D66-E66</f>
        <v>418300</v>
      </c>
    </row>
    <row r="67" spans="1:6" ht="25.5" customHeight="1">
      <c r="A67" s="71" t="s">
        <v>50</v>
      </c>
      <c r="B67" s="72" t="s">
        <v>113</v>
      </c>
      <c r="C67" s="73" t="s">
        <v>227</v>
      </c>
      <c r="D67" s="74">
        <f>SUM(D68)</f>
        <v>847100</v>
      </c>
      <c r="E67" s="74">
        <f>SUM(E68)</f>
        <v>428800</v>
      </c>
      <c r="F67" s="91">
        <f t="shared" ref="F67:F68" si="3">D67-E67</f>
        <v>418300</v>
      </c>
    </row>
    <row r="68" spans="1:6" ht="25.5" customHeight="1">
      <c r="A68" s="71" t="s">
        <v>581</v>
      </c>
      <c r="B68" s="72" t="s">
        <v>113</v>
      </c>
      <c r="C68" s="73" t="s">
        <v>228</v>
      </c>
      <c r="D68" s="74">
        <v>847100</v>
      </c>
      <c r="E68" s="74">
        <v>428800</v>
      </c>
      <c r="F68" s="91">
        <f t="shared" si="3"/>
        <v>418300</v>
      </c>
    </row>
    <row r="69" spans="1:6" ht="15.95" customHeight="1">
      <c r="A69" s="38"/>
      <c r="B69" s="22"/>
      <c r="C69" s="23"/>
      <c r="D69" s="24"/>
      <c r="E69" s="24"/>
      <c r="F69" s="23"/>
    </row>
    <row r="70" spans="1:6" ht="12.75" customHeight="1">
      <c r="A70" s="37"/>
      <c r="B70" s="36"/>
      <c r="C70" s="23"/>
      <c r="D70" s="23"/>
      <c r="E70" s="23"/>
      <c r="F70" s="23"/>
    </row>
    <row r="71" spans="1:6" ht="12.75" customHeight="1">
      <c r="A71" s="37"/>
      <c r="B71" s="36"/>
      <c r="C71" s="23"/>
      <c r="D71" s="23"/>
      <c r="E71" s="23"/>
      <c r="F71" s="23"/>
    </row>
    <row r="72" spans="1:6" ht="22.5" customHeight="1">
      <c r="A72" s="37"/>
      <c r="B72" s="36"/>
      <c r="C72" s="23"/>
      <c r="D72" s="23"/>
      <c r="E72" s="23"/>
      <c r="F72" s="23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11.25" customHeight="1">
      <c r="C90" s="25"/>
      <c r="D90" s="24"/>
    </row>
    <row r="91" spans="1:4" ht="11.25" customHeight="1">
      <c r="C91" s="25"/>
      <c r="D91" s="24"/>
    </row>
    <row r="92" spans="1:4" ht="11.25" customHeight="1">
      <c r="C92" s="25"/>
      <c r="D92" s="24"/>
    </row>
    <row r="93" spans="1:4" ht="23.25" customHeight="1"/>
    <row r="94" spans="1:4" ht="9.9499999999999993" customHeight="1"/>
    <row r="95" spans="1:4" ht="12.75" customHeight="1">
      <c r="A95" s="25"/>
      <c r="B95" s="25"/>
      <c r="C95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2" manualBreakCount="2">
    <brk id="40" max="5" man="1"/>
    <brk id="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07"/>
  <sheetViews>
    <sheetView showGridLines="0" view="pageBreakPreview" zoomScale="110" zoomScaleNormal="100" zoomScaleSheetLayoutView="110" workbookViewId="0">
      <selection activeCell="E307" sqref="E307"/>
    </sheetView>
  </sheetViews>
  <sheetFormatPr defaultRowHeight="11.25"/>
  <cols>
    <col min="1" max="1" width="52.42578125" style="96" customWidth="1"/>
    <col min="2" max="2" width="5.7109375" style="47" customWidth="1"/>
    <col min="3" max="3" width="25.7109375" style="47" customWidth="1"/>
    <col min="4" max="4" width="13.5703125" style="47" customWidth="1"/>
    <col min="5" max="5" width="13.42578125" style="47" customWidth="1"/>
    <col min="6" max="6" width="13.140625" style="47" customWidth="1"/>
    <col min="7" max="16384" width="9.140625" style="47"/>
  </cols>
  <sheetData>
    <row r="1" spans="1:6" ht="14.25" customHeight="1">
      <c r="B1" s="97" t="s">
        <v>19</v>
      </c>
      <c r="C1" s="98"/>
      <c r="E1" s="99" t="s">
        <v>99</v>
      </c>
      <c r="F1" s="99"/>
    </row>
    <row r="2" spans="1:6" ht="9" customHeight="1">
      <c r="A2" s="100"/>
      <c r="B2" s="101"/>
      <c r="C2" s="102"/>
      <c r="D2" s="103"/>
      <c r="E2" s="103"/>
      <c r="F2" s="103"/>
    </row>
    <row r="3" spans="1:6" ht="38.25">
      <c r="A3" s="62" t="s">
        <v>67</v>
      </c>
      <c r="B3" s="104" t="s">
        <v>68</v>
      </c>
      <c r="C3" s="104" t="s">
        <v>69</v>
      </c>
      <c r="D3" s="104" t="s">
        <v>70</v>
      </c>
      <c r="E3" s="104" t="s">
        <v>18</v>
      </c>
      <c r="F3" s="104" t="s">
        <v>71</v>
      </c>
    </row>
    <row r="4" spans="1:6" ht="12.75">
      <c r="A4" s="105">
        <v>1</v>
      </c>
      <c r="B4" s="63">
        <v>2</v>
      </c>
      <c r="C4" s="63">
        <v>3</v>
      </c>
      <c r="D4" s="63">
        <v>4</v>
      </c>
      <c r="E4" s="63">
        <v>5</v>
      </c>
      <c r="F4" s="106">
        <v>6</v>
      </c>
    </row>
    <row r="5" spans="1:6" ht="11.25" customHeight="1">
      <c r="A5" s="107" t="s">
        <v>72</v>
      </c>
      <c r="B5" s="152">
        <v>200</v>
      </c>
      <c r="C5" s="152" t="s">
        <v>23</v>
      </c>
      <c r="D5" s="153">
        <f>D8+D120+D138+D170+D198+D244+D273+D288+D301</f>
        <v>10767600</v>
      </c>
      <c r="E5" s="153">
        <f>E8+E120+E138+E170+E198+E244+E273+E288+E301</f>
        <v>8229279.2499999991</v>
      </c>
      <c r="F5" s="153">
        <f>F8+F120+F138+F169+F198+F244+F273+F288+F301</f>
        <v>2538320.75</v>
      </c>
    </row>
    <row r="6" spans="1:6" ht="12.75">
      <c r="A6" s="62" t="s">
        <v>5</v>
      </c>
      <c r="B6" s="152"/>
      <c r="C6" s="152"/>
      <c r="D6" s="153"/>
      <c r="E6" s="153"/>
      <c r="F6" s="153"/>
    </row>
    <row r="7" spans="1:6" ht="19.5" customHeight="1">
      <c r="A7" s="108" t="s">
        <v>348</v>
      </c>
      <c r="B7" s="63">
        <v>200</v>
      </c>
      <c r="C7" s="63" t="s">
        <v>349</v>
      </c>
      <c r="D7" s="64">
        <f>SUM(D8+D120+D138+D170+D198+D244+D273+D288+D301)</f>
        <v>10767600</v>
      </c>
      <c r="E7" s="64">
        <f>SUM(E8+E120+E138+E170+E198+E244+E273+E288+E301)</f>
        <v>8229279.2499999991</v>
      </c>
      <c r="F7" s="109">
        <f>D7-E7</f>
        <v>2538320.7500000009</v>
      </c>
    </row>
    <row r="8" spans="1:6" ht="18" customHeight="1">
      <c r="A8" s="107" t="s">
        <v>73</v>
      </c>
      <c r="B8" s="63">
        <v>200</v>
      </c>
      <c r="C8" s="63" t="s">
        <v>339</v>
      </c>
      <c r="D8" s="110">
        <f>SUM(D10+D54+D60+D66)</f>
        <v>4185800</v>
      </c>
      <c r="E8" s="110">
        <f>SUM(E10+E54+E60+E66)</f>
        <v>3647781.3100000005</v>
      </c>
      <c r="F8" s="111">
        <f t="shared" ref="F8" si="0">D8-E8</f>
        <v>538018.68999999948</v>
      </c>
    </row>
    <row r="9" spans="1:6" ht="12" hidden="1" customHeight="1">
      <c r="A9" s="112" t="s">
        <v>75</v>
      </c>
      <c r="B9" s="63">
        <v>200</v>
      </c>
      <c r="C9" s="63" t="s">
        <v>122</v>
      </c>
      <c r="D9" s="64"/>
      <c r="E9" s="64"/>
      <c r="F9" s="151">
        <f>D10-E10</f>
        <v>435209.68999999948</v>
      </c>
    </row>
    <row r="10" spans="1:6" ht="41.25" customHeight="1">
      <c r="A10" s="113" t="s">
        <v>76</v>
      </c>
      <c r="B10" s="63">
        <v>200</v>
      </c>
      <c r="C10" s="63" t="s">
        <v>340</v>
      </c>
      <c r="D10" s="64">
        <f>D12+D47</f>
        <v>3592300</v>
      </c>
      <c r="E10" s="64">
        <f>E12+E47</f>
        <v>3157090.3100000005</v>
      </c>
      <c r="F10" s="151"/>
    </row>
    <row r="11" spans="1:6" ht="27" customHeight="1">
      <c r="A11" s="62" t="s">
        <v>123</v>
      </c>
      <c r="B11" s="63">
        <v>200</v>
      </c>
      <c r="C11" s="63" t="s">
        <v>350</v>
      </c>
      <c r="D11" s="64">
        <f t="shared" ref="D11:E14" si="1">D12</f>
        <v>3592100</v>
      </c>
      <c r="E11" s="64">
        <f t="shared" si="1"/>
        <v>3156890.3100000005</v>
      </c>
      <c r="F11" s="109">
        <f t="shared" ref="F11:F12" si="2">D11-E11</f>
        <v>435209.68999999948</v>
      </c>
    </row>
    <row r="12" spans="1:6" ht="27.75" customHeight="1">
      <c r="A12" s="62" t="s">
        <v>124</v>
      </c>
      <c r="B12" s="63">
        <v>200</v>
      </c>
      <c r="C12" s="63" t="s">
        <v>351</v>
      </c>
      <c r="D12" s="64">
        <f>SUM(D16)</f>
        <v>3592100</v>
      </c>
      <c r="E12" s="64">
        <f>SUM(E16)</f>
        <v>3156890.3100000005</v>
      </c>
      <c r="F12" s="109">
        <f t="shared" si="2"/>
        <v>435209.68999999948</v>
      </c>
    </row>
    <row r="13" spans="1:6" ht="78" hidden="1" customHeight="1">
      <c r="A13" s="62" t="s">
        <v>153</v>
      </c>
      <c r="B13" s="63">
        <v>200</v>
      </c>
      <c r="C13" s="63" t="s">
        <v>125</v>
      </c>
      <c r="D13" s="64">
        <f t="shared" si="1"/>
        <v>2947700</v>
      </c>
      <c r="E13" s="64">
        <f t="shared" si="1"/>
        <v>2650027.2200000002</v>
      </c>
      <c r="F13" s="151">
        <f t="shared" ref="F13" si="3">D13-E13</f>
        <v>297672.7799999998</v>
      </c>
    </row>
    <row r="14" spans="1:6" ht="57.75" hidden="1" customHeight="1">
      <c r="A14" s="62" t="s">
        <v>127</v>
      </c>
      <c r="B14" s="63">
        <v>200</v>
      </c>
      <c r="C14" s="63" t="s">
        <v>126</v>
      </c>
      <c r="D14" s="64">
        <f t="shared" si="1"/>
        <v>2947700</v>
      </c>
      <c r="E14" s="64">
        <f t="shared" si="1"/>
        <v>2650027.2200000002</v>
      </c>
      <c r="F14" s="151"/>
    </row>
    <row r="15" spans="1:6" ht="21" hidden="1" customHeight="1">
      <c r="A15" s="62" t="s">
        <v>106</v>
      </c>
      <c r="B15" s="63">
        <v>200</v>
      </c>
      <c r="C15" s="63" t="s">
        <v>128</v>
      </c>
      <c r="D15" s="64">
        <f>D19+D22</f>
        <v>2947700</v>
      </c>
      <c r="E15" s="64">
        <f>E19+E22</f>
        <v>2650027.2200000002</v>
      </c>
      <c r="F15" s="151">
        <f t="shared" ref="F15" si="4">D15-E15</f>
        <v>297672.7799999998</v>
      </c>
    </row>
    <row r="16" spans="1:6" ht="81.75" customHeight="1">
      <c r="A16" s="114" t="s">
        <v>352</v>
      </c>
      <c r="B16" s="63">
        <v>200</v>
      </c>
      <c r="C16" s="63" t="s">
        <v>341</v>
      </c>
      <c r="D16" s="64">
        <f>SUM(D17+D36)</f>
        <v>3592100</v>
      </c>
      <c r="E16" s="64">
        <f>SUM(E17+E36)</f>
        <v>3156890.3100000005</v>
      </c>
      <c r="F16" s="151"/>
    </row>
    <row r="17" spans="1:6" ht="57.75" customHeight="1">
      <c r="A17" s="115" t="s">
        <v>388</v>
      </c>
      <c r="B17" s="63">
        <v>200</v>
      </c>
      <c r="C17" s="63" t="s">
        <v>389</v>
      </c>
      <c r="D17" s="64">
        <f>SUM(D18)</f>
        <v>3115000</v>
      </c>
      <c r="E17" s="64">
        <f>SUM(E18)</f>
        <v>2745803.6500000004</v>
      </c>
      <c r="F17" s="109">
        <f t="shared" ref="F17:F18" si="5">D17-E17</f>
        <v>369196.34999999963</v>
      </c>
    </row>
    <row r="18" spans="1:6" ht="32.25" customHeight="1">
      <c r="A18" s="116" t="s">
        <v>106</v>
      </c>
      <c r="B18" s="63">
        <v>200</v>
      </c>
      <c r="C18" s="63" t="s">
        <v>390</v>
      </c>
      <c r="D18" s="64">
        <f>SUM(D19+D21+D22)</f>
        <v>3115000</v>
      </c>
      <c r="E18" s="64">
        <f>SUM(E19+E21+E22)</f>
        <v>2745803.6500000004</v>
      </c>
      <c r="F18" s="109">
        <f t="shared" si="5"/>
        <v>369196.34999999963</v>
      </c>
    </row>
    <row r="19" spans="1:6" ht="19.5" customHeight="1">
      <c r="A19" s="62" t="s">
        <v>343</v>
      </c>
      <c r="B19" s="63">
        <v>200</v>
      </c>
      <c r="C19" s="63" t="s">
        <v>342</v>
      </c>
      <c r="D19" s="64">
        <v>2290900</v>
      </c>
      <c r="E19" s="64">
        <v>2076210.29</v>
      </c>
      <c r="F19" s="151">
        <f t="shared" ref="F19" si="6">D19-E19</f>
        <v>214689.70999999996</v>
      </c>
    </row>
    <row r="20" spans="1:6" ht="19.5" hidden="1" customHeight="1">
      <c r="A20" s="62"/>
      <c r="B20" s="63"/>
      <c r="C20" s="63"/>
      <c r="D20" s="64"/>
      <c r="E20" s="64"/>
      <c r="F20" s="151"/>
    </row>
    <row r="21" spans="1:6" ht="27" customHeight="1">
      <c r="A21" s="62" t="s">
        <v>292</v>
      </c>
      <c r="B21" s="63">
        <v>200</v>
      </c>
      <c r="C21" s="63" t="s">
        <v>344</v>
      </c>
      <c r="D21" s="64">
        <v>167300</v>
      </c>
      <c r="E21" s="64">
        <v>95776.43</v>
      </c>
      <c r="F21" s="109">
        <f t="shared" ref="F21:F22" si="7">D21-E21</f>
        <v>71523.570000000007</v>
      </c>
    </row>
    <row r="22" spans="1:6" ht="39.75" customHeight="1">
      <c r="A22" s="117" t="s">
        <v>345</v>
      </c>
      <c r="B22" s="63">
        <v>200</v>
      </c>
      <c r="C22" s="63" t="s">
        <v>346</v>
      </c>
      <c r="D22" s="64">
        <v>656800</v>
      </c>
      <c r="E22" s="64">
        <v>573816.93000000005</v>
      </c>
      <c r="F22" s="109">
        <f t="shared" si="7"/>
        <v>82983.069999999949</v>
      </c>
    </row>
    <row r="23" spans="1:6" ht="13.5" hidden="1" customHeight="1">
      <c r="A23" s="62" t="s">
        <v>75</v>
      </c>
      <c r="B23" s="63">
        <v>200</v>
      </c>
      <c r="C23" s="63" t="s">
        <v>129</v>
      </c>
      <c r="D23" s="64"/>
      <c r="E23" s="64" t="s">
        <v>66</v>
      </c>
      <c r="F23" s="151" t="e">
        <f t="shared" ref="F23" si="8">D23-E23</f>
        <v>#VALUE!</v>
      </c>
    </row>
    <row r="24" spans="1:6" ht="69.75" hidden="1" customHeight="1">
      <c r="A24" s="62" t="s">
        <v>154</v>
      </c>
      <c r="B24" s="63">
        <v>200</v>
      </c>
      <c r="C24" s="63" t="s">
        <v>130</v>
      </c>
      <c r="D24" s="64">
        <f>D25</f>
        <v>477100</v>
      </c>
      <c r="E24" s="64">
        <f>E25</f>
        <v>411086.66</v>
      </c>
      <c r="F24" s="151"/>
    </row>
    <row r="25" spans="1:6" ht="23.25" hidden="1" customHeight="1">
      <c r="A25" s="62" t="s">
        <v>101</v>
      </c>
      <c r="B25" s="63">
        <v>200</v>
      </c>
      <c r="C25" s="63" t="s">
        <v>131</v>
      </c>
      <c r="D25" s="64">
        <f>D26</f>
        <v>477100</v>
      </c>
      <c r="E25" s="64">
        <f>E26</f>
        <v>411086.66</v>
      </c>
      <c r="F25" s="151">
        <f t="shared" ref="F25" si="9">D25-E25</f>
        <v>66013.340000000026</v>
      </c>
    </row>
    <row r="26" spans="1:6" ht="22.5" hidden="1" customHeight="1">
      <c r="A26" s="62" t="s">
        <v>102</v>
      </c>
      <c r="B26" s="63">
        <v>200</v>
      </c>
      <c r="C26" s="63" t="s">
        <v>143</v>
      </c>
      <c r="D26" s="64">
        <f>D27+D35</f>
        <v>477100</v>
      </c>
      <c r="E26" s="64">
        <f>E27+E35</f>
        <v>411086.66</v>
      </c>
      <c r="F26" s="151"/>
    </row>
    <row r="27" spans="1:6" ht="23.25" hidden="1" customHeight="1">
      <c r="A27" s="62" t="s">
        <v>132</v>
      </c>
      <c r="B27" s="63">
        <v>200</v>
      </c>
      <c r="C27" s="63" t="s">
        <v>133</v>
      </c>
      <c r="D27" s="64">
        <f>D29+D33</f>
        <v>0</v>
      </c>
      <c r="E27" s="64">
        <f>E29</f>
        <v>0</v>
      </c>
      <c r="F27" s="151">
        <f t="shared" ref="F27" si="10">D27-E27</f>
        <v>0</v>
      </c>
    </row>
    <row r="28" spans="1:6" ht="12" hidden="1" customHeight="1">
      <c r="A28" s="62" t="s">
        <v>74</v>
      </c>
      <c r="B28" s="63">
        <v>200</v>
      </c>
      <c r="C28" s="63" t="s">
        <v>134</v>
      </c>
      <c r="D28" s="64">
        <f>D29</f>
        <v>0</v>
      </c>
      <c r="E28" s="64">
        <f>E29</f>
        <v>0</v>
      </c>
      <c r="F28" s="151"/>
    </row>
    <row r="29" spans="1:6" ht="10.5" hidden="1" customHeight="1">
      <c r="A29" s="62" t="s">
        <v>77</v>
      </c>
      <c r="B29" s="63">
        <v>200</v>
      </c>
      <c r="C29" s="63" t="s">
        <v>135</v>
      </c>
      <c r="D29" s="64">
        <f>D30+D31+D32</f>
        <v>0</v>
      </c>
      <c r="E29" s="64">
        <f>E31+E32+E30</f>
        <v>0</v>
      </c>
      <c r="F29" s="151">
        <f t="shared" ref="F29" si="11">D29-E29</f>
        <v>0</v>
      </c>
    </row>
    <row r="30" spans="1:6" ht="12" hidden="1" customHeight="1">
      <c r="A30" s="62" t="s">
        <v>78</v>
      </c>
      <c r="B30" s="63">
        <v>200</v>
      </c>
      <c r="C30" s="63" t="s">
        <v>136</v>
      </c>
      <c r="D30" s="64"/>
      <c r="E30" s="64"/>
      <c r="F30" s="151"/>
    </row>
    <row r="31" spans="1:6" ht="12" hidden="1" customHeight="1">
      <c r="A31" s="62" t="s">
        <v>79</v>
      </c>
      <c r="B31" s="63">
        <v>200</v>
      </c>
      <c r="C31" s="63" t="s">
        <v>137</v>
      </c>
      <c r="D31" s="64"/>
      <c r="E31" s="64"/>
      <c r="F31" s="151">
        <f t="shared" ref="F31" si="12">D31-E31</f>
        <v>0</v>
      </c>
    </row>
    <row r="32" spans="1:6" ht="13.5" hidden="1" customHeight="1">
      <c r="A32" s="62" t="s">
        <v>80</v>
      </c>
      <c r="B32" s="63">
        <v>200</v>
      </c>
      <c r="C32" s="63" t="s">
        <v>139</v>
      </c>
      <c r="D32" s="64"/>
      <c r="E32" s="64"/>
      <c r="F32" s="151"/>
    </row>
    <row r="33" spans="1:6" ht="13.5" hidden="1" customHeight="1">
      <c r="A33" s="62" t="s">
        <v>82</v>
      </c>
      <c r="B33" s="63">
        <v>200</v>
      </c>
      <c r="C33" s="63" t="s">
        <v>140</v>
      </c>
      <c r="D33" s="64">
        <f>D34</f>
        <v>0</v>
      </c>
      <c r="E33" s="64" t="str">
        <f>E34</f>
        <v>-</v>
      </c>
      <c r="F33" s="151" t="e">
        <f t="shared" ref="F33" si="13">D33-E33</f>
        <v>#VALUE!</v>
      </c>
    </row>
    <row r="34" spans="1:6" ht="13.5" hidden="1" customHeight="1">
      <c r="A34" s="62" t="s">
        <v>83</v>
      </c>
      <c r="B34" s="63">
        <v>200</v>
      </c>
      <c r="C34" s="63" t="s">
        <v>141</v>
      </c>
      <c r="D34" s="64"/>
      <c r="E34" s="64" t="s">
        <v>66</v>
      </c>
      <c r="F34" s="151"/>
    </row>
    <row r="35" spans="1:6" ht="79.5" customHeight="1">
      <c r="A35" s="118" t="s">
        <v>353</v>
      </c>
      <c r="B35" s="63">
        <v>200</v>
      </c>
      <c r="C35" s="63" t="s">
        <v>347</v>
      </c>
      <c r="D35" s="64">
        <f t="shared" ref="D35:E37" si="14">SUM(D36)</f>
        <v>477100</v>
      </c>
      <c r="E35" s="64">
        <f t="shared" si="14"/>
        <v>411086.66</v>
      </c>
      <c r="F35" s="109">
        <f t="shared" ref="F35:F36" si="15">D35-E35</f>
        <v>66013.340000000026</v>
      </c>
    </row>
    <row r="36" spans="1:6" ht="33.75" customHeight="1">
      <c r="A36" s="119" t="s">
        <v>391</v>
      </c>
      <c r="B36" s="63">
        <v>200</v>
      </c>
      <c r="C36" s="63" t="s">
        <v>392</v>
      </c>
      <c r="D36" s="64">
        <f t="shared" si="14"/>
        <v>477100</v>
      </c>
      <c r="E36" s="64">
        <f t="shared" si="14"/>
        <v>411086.66</v>
      </c>
      <c r="F36" s="109">
        <f t="shared" si="15"/>
        <v>66013.340000000026</v>
      </c>
    </row>
    <row r="37" spans="1:6" ht="32.25" customHeight="1">
      <c r="A37" s="120" t="s">
        <v>367</v>
      </c>
      <c r="B37" s="63">
        <v>200</v>
      </c>
      <c r="C37" s="63" t="s">
        <v>376</v>
      </c>
      <c r="D37" s="64">
        <f t="shared" si="14"/>
        <v>477100</v>
      </c>
      <c r="E37" s="64">
        <f t="shared" si="14"/>
        <v>411086.66</v>
      </c>
      <c r="F37" s="109">
        <f t="shared" ref="F37:F38" si="16">D37-E37</f>
        <v>66013.340000000026</v>
      </c>
    </row>
    <row r="38" spans="1:6" ht="32.25" customHeight="1">
      <c r="A38" s="62" t="s">
        <v>138</v>
      </c>
      <c r="B38" s="63">
        <v>200</v>
      </c>
      <c r="C38" s="63" t="s">
        <v>354</v>
      </c>
      <c r="D38" s="64">
        <v>477100</v>
      </c>
      <c r="E38" s="64">
        <v>411086.66</v>
      </c>
      <c r="F38" s="109">
        <f t="shared" si="16"/>
        <v>66013.340000000026</v>
      </c>
    </row>
    <row r="39" spans="1:6" ht="17.25" hidden="1" customHeight="1">
      <c r="A39" s="62" t="s">
        <v>155</v>
      </c>
      <c r="B39" s="63">
        <v>200</v>
      </c>
      <c r="C39" s="63" t="s">
        <v>369</v>
      </c>
      <c r="D39" s="64">
        <v>390800</v>
      </c>
      <c r="E39" s="64">
        <v>102080.8</v>
      </c>
      <c r="F39" s="151">
        <f t="shared" ref="F39" si="17">D39-E39</f>
        <v>288719.2</v>
      </c>
    </row>
    <row r="40" spans="1:6" ht="17.25" hidden="1" customHeight="1">
      <c r="A40" s="62" t="s">
        <v>84</v>
      </c>
      <c r="B40" s="63">
        <v>200</v>
      </c>
      <c r="C40" s="63" t="s">
        <v>370</v>
      </c>
      <c r="D40" s="64">
        <v>390800</v>
      </c>
      <c r="E40" s="64">
        <v>102080.8</v>
      </c>
      <c r="F40" s="151"/>
    </row>
    <row r="41" spans="1:6" ht="17.25" hidden="1" customHeight="1">
      <c r="A41" s="62" t="s">
        <v>49</v>
      </c>
      <c r="B41" s="63">
        <v>200</v>
      </c>
      <c r="C41" s="63" t="s">
        <v>371</v>
      </c>
      <c r="D41" s="64">
        <v>390800</v>
      </c>
      <c r="E41" s="64">
        <v>102080.8</v>
      </c>
      <c r="F41" s="151">
        <f t="shared" ref="F41" si="18">D41-E41</f>
        <v>288719.2</v>
      </c>
    </row>
    <row r="42" spans="1:6" ht="17.25" hidden="1" customHeight="1">
      <c r="A42" s="62"/>
      <c r="B42" s="63">
        <v>200</v>
      </c>
      <c r="C42" s="63" t="s">
        <v>372</v>
      </c>
      <c r="D42" s="64">
        <v>390800</v>
      </c>
      <c r="E42" s="64">
        <v>102080.8</v>
      </c>
      <c r="F42" s="151"/>
    </row>
    <row r="43" spans="1:6" ht="17.25" hidden="1" customHeight="1">
      <c r="A43" s="62" t="s">
        <v>74</v>
      </c>
      <c r="B43" s="63">
        <v>200</v>
      </c>
      <c r="C43" s="63" t="s">
        <v>373</v>
      </c>
      <c r="D43" s="64">
        <v>390800</v>
      </c>
      <c r="E43" s="64">
        <v>102080.8</v>
      </c>
      <c r="F43" s="151">
        <f t="shared" ref="F43" si="19">D43-E43</f>
        <v>288719.2</v>
      </c>
    </row>
    <row r="44" spans="1:6" ht="17.25" hidden="1" customHeight="1">
      <c r="A44" s="62" t="s">
        <v>85</v>
      </c>
      <c r="B44" s="63">
        <v>200</v>
      </c>
      <c r="C44" s="63" t="s">
        <v>374</v>
      </c>
      <c r="D44" s="64">
        <v>390800</v>
      </c>
      <c r="E44" s="64">
        <v>102080.8</v>
      </c>
      <c r="F44" s="151"/>
    </row>
    <row r="45" spans="1:6" ht="27" hidden="1" customHeight="1">
      <c r="A45" s="121" t="s">
        <v>142</v>
      </c>
      <c r="B45" s="63">
        <v>200</v>
      </c>
      <c r="C45" s="63" t="s">
        <v>375</v>
      </c>
      <c r="D45" s="64">
        <v>390800</v>
      </c>
      <c r="E45" s="64">
        <v>102080.8</v>
      </c>
      <c r="F45" s="151">
        <f t="shared" ref="F45" si="20">D45-E45</f>
        <v>288719.2</v>
      </c>
    </row>
    <row r="46" spans="1:6" ht="27" customHeight="1">
      <c r="A46" s="122" t="s">
        <v>355</v>
      </c>
      <c r="B46" s="63">
        <v>200</v>
      </c>
      <c r="C46" s="63" t="s">
        <v>356</v>
      </c>
      <c r="D46" s="64">
        <f>SUM(D47)</f>
        <v>200</v>
      </c>
      <c r="E46" s="64">
        <f>SUM(E47)</f>
        <v>200</v>
      </c>
      <c r="F46" s="151"/>
    </row>
    <row r="47" spans="1:6" ht="17.25" customHeight="1">
      <c r="A47" s="122" t="s">
        <v>327</v>
      </c>
      <c r="B47" s="63">
        <v>200</v>
      </c>
      <c r="C47" s="63" t="s">
        <v>357</v>
      </c>
      <c r="D47" s="64">
        <f t="shared" ref="D47:E49" si="21">D48</f>
        <v>200</v>
      </c>
      <c r="E47" s="64">
        <f t="shared" si="21"/>
        <v>200</v>
      </c>
      <c r="F47" s="109">
        <f t="shared" ref="F47:F48" si="22">D47-E47</f>
        <v>0</v>
      </c>
    </row>
    <row r="48" spans="1:6" ht="100.5" customHeight="1">
      <c r="A48" s="114" t="s">
        <v>358</v>
      </c>
      <c r="B48" s="63">
        <v>200</v>
      </c>
      <c r="C48" s="63" t="s">
        <v>359</v>
      </c>
      <c r="D48" s="64">
        <f t="shared" si="21"/>
        <v>200</v>
      </c>
      <c r="E48" s="64">
        <f t="shared" si="21"/>
        <v>200</v>
      </c>
      <c r="F48" s="109">
        <f t="shared" si="22"/>
        <v>0</v>
      </c>
    </row>
    <row r="49" spans="1:6" ht="21.75" hidden="1" customHeight="1">
      <c r="A49" s="62" t="s">
        <v>101</v>
      </c>
      <c r="B49" s="63">
        <v>200</v>
      </c>
      <c r="C49" s="63" t="s">
        <v>360</v>
      </c>
      <c r="D49" s="64">
        <f t="shared" si="21"/>
        <v>200</v>
      </c>
      <c r="E49" s="64">
        <f t="shared" si="21"/>
        <v>200</v>
      </c>
      <c r="F49" s="151">
        <f t="shared" ref="F49" si="23">D49-E49</f>
        <v>0</v>
      </c>
    </row>
    <row r="50" spans="1:6" ht="6.75" hidden="1" customHeight="1">
      <c r="A50" s="62" t="s">
        <v>102</v>
      </c>
      <c r="B50" s="63">
        <v>200</v>
      </c>
      <c r="C50" s="63" t="s">
        <v>361</v>
      </c>
      <c r="D50" s="64">
        <f>D53</f>
        <v>200</v>
      </c>
      <c r="E50" s="64">
        <f>E53</f>
        <v>200</v>
      </c>
      <c r="F50" s="151"/>
    </row>
    <row r="51" spans="1:6" ht="31.5" customHeight="1">
      <c r="A51" s="119" t="s">
        <v>391</v>
      </c>
      <c r="B51" s="63">
        <v>200</v>
      </c>
      <c r="C51" s="63" t="s">
        <v>392</v>
      </c>
      <c r="D51" s="64">
        <f>SUM(D52)</f>
        <v>200</v>
      </c>
      <c r="E51" s="64">
        <f>SUM(E52)</f>
        <v>200</v>
      </c>
      <c r="F51" s="109">
        <f t="shared" ref="F51:F52" si="24">D51-E51</f>
        <v>0</v>
      </c>
    </row>
    <row r="52" spans="1:6" ht="30.75" customHeight="1">
      <c r="A52" s="120" t="s">
        <v>367</v>
      </c>
      <c r="B52" s="63">
        <v>200</v>
      </c>
      <c r="C52" s="63" t="s">
        <v>368</v>
      </c>
      <c r="D52" s="64">
        <f>SUM(D53)</f>
        <v>200</v>
      </c>
      <c r="E52" s="64">
        <f>SUM(E53)</f>
        <v>200</v>
      </c>
      <c r="F52" s="109">
        <f t="shared" si="24"/>
        <v>0</v>
      </c>
    </row>
    <row r="53" spans="1:6" ht="30.75" customHeight="1">
      <c r="A53" s="62" t="s">
        <v>138</v>
      </c>
      <c r="B53" s="63">
        <v>200</v>
      </c>
      <c r="C53" s="63" t="s">
        <v>362</v>
      </c>
      <c r="D53" s="64">
        <v>200</v>
      </c>
      <c r="E53" s="64">
        <v>200</v>
      </c>
      <c r="F53" s="109">
        <f t="shared" ref="F53:F54" si="25">D53-E53</f>
        <v>0</v>
      </c>
    </row>
    <row r="54" spans="1:6" ht="24" customHeight="1">
      <c r="A54" s="62" t="s">
        <v>107</v>
      </c>
      <c r="B54" s="63">
        <v>200</v>
      </c>
      <c r="C54" s="63" t="s">
        <v>363</v>
      </c>
      <c r="D54" s="64">
        <f t="shared" ref="D54:E58" si="26">SUM(D55)</f>
        <v>270100</v>
      </c>
      <c r="E54" s="64">
        <f t="shared" si="26"/>
        <v>270100</v>
      </c>
      <c r="F54" s="109">
        <f t="shared" si="25"/>
        <v>0</v>
      </c>
    </row>
    <row r="55" spans="1:6" ht="30.75" customHeight="1">
      <c r="A55" s="122" t="s">
        <v>355</v>
      </c>
      <c r="B55" s="63">
        <v>200</v>
      </c>
      <c r="C55" s="63" t="s">
        <v>364</v>
      </c>
      <c r="D55" s="64">
        <f t="shared" si="26"/>
        <v>270100</v>
      </c>
      <c r="E55" s="64">
        <f t="shared" si="26"/>
        <v>270100</v>
      </c>
      <c r="F55" s="109">
        <f t="shared" ref="F55:F56" si="27">D55-E55</f>
        <v>0</v>
      </c>
    </row>
    <row r="56" spans="1:6" ht="24" customHeight="1">
      <c r="A56" s="122" t="s">
        <v>327</v>
      </c>
      <c r="B56" s="63">
        <v>200</v>
      </c>
      <c r="C56" s="63" t="s">
        <v>365</v>
      </c>
      <c r="D56" s="64">
        <f t="shared" si="26"/>
        <v>270100</v>
      </c>
      <c r="E56" s="64">
        <f t="shared" si="26"/>
        <v>270100</v>
      </c>
      <c r="F56" s="109">
        <f t="shared" si="27"/>
        <v>0</v>
      </c>
    </row>
    <row r="57" spans="1:6" ht="55.5" customHeight="1">
      <c r="A57" s="123" t="s">
        <v>377</v>
      </c>
      <c r="B57" s="63">
        <v>200</v>
      </c>
      <c r="C57" s="63" t="s">
        <v>366</v>
      </c>
      <c r="D57" s="64">
        <f t="shared" si="26"/>
        <v>270100</v>
      </c>
      <c r="E57" s="64">
        <f t="shared" si="26"/>
        <v>270100</v>
      </c>
      <c r="F57" s="109">
        <f t="shared" ref="F57:F58" si="28">D57-E57</f>
        <v>0</v>
      </c>
    </row>
    <row r="58" spans="1:6" ht="23.25" customHeight="1">
      <c r="A58" s="120" t="s">
        <v>103</v>
      </c>
      <c r="B58" s="63">
        <v>200</v>
      </c>
      <c r="C58" s="63" t="s">
        <v>393</v>
      </c>
      <c r="D58" s="64">
        <f t="shared" si="26"/>
        <v>270100</v>
      </c>
      <c r="E58" s="64">
        <f t="shared" si="26"/>
        <v>270100</v>
      </c>
      <c r="F58" s="109">
        <f t="shared" si="28"/>
        <v>0</v>
      </c>
    </row>
    <row r="59" spans="1:6" ht="20.25" customHeight="1">
      <c r="A59" s="120" t="s">
        <v>378</v>
      </c>
      <c r="B59" s="63">
        <v>202</v>
      </c>
      <c r="C59" s="63" t="s">
        <v>379</v>
      </c>
      <c r="D59" s="64">
        <v>270100</v>
      </c>
      <c r="E59" s="64">
        <v>270100</v>
      </c>
      <c r="F59" s="109">
        <f t="shared" ref="F59:F60" si="29">D59-E59</f>
        <v>0</v>
      </c>
    </row>
    <row r="60" spans="1:6" ht="15.75" customHeight="1">
      <c r="A60" s="62" t="s">
        <v>86</v>
      </c>
      <c r="B60" s="63">
        <v>200</v>
      </c>
      <c r="C60" s="63" t="s">
        <v>380</v>
      </c>
      <c r="D60" s="64">
        <f t="shared" ref="D60:E64" si="30">SUM(D61)</f>
        <v>10000</v>
      </c>
      <c r="E60" s="64">
        <f t="shared" si="30"/>
        <v>0</v>
      </c>
      <c r="F60" s="109">
        <f t="shared" si="29"/>
        <v>10000</v>
      </c>
    </row>
    <row r="61" spans="1:6" ht="27.75" customHeight="1">
      <c r="A61" s="122" t="s">
        <v>355</v>
      </c>
      <c r="B61" s="63">
        <v>200</v>
      </c>
      <c r="C61" s="63" t="s">
        <v>381</v>
      </c>
      <c r="D61" s="64">
        <f t="shared" si="30"/>
        <v>10000</v>
      </c>
      <c r="E61" s="64">
        <f t="shared" si="30"/>
        <v>0</v>
      </c>
      <c r="F61" s="109">
        <f t="shared" ref="F61:F62" si="31">D61-E61</f>
        <v>10000</v>
      </c>
    </row>
    <row r="62" spans="1:6" ht="25.5" customHeight="1">
      <c r="A62" s="62" t="s">
        <v>146</v>
      </c>
      <c r="B62" s="63">
        <v>200</v>
      </c>
      <c r="C62" s="63" t="s">
        <v>382</v>
      </c>
      <c r="D62" s="64">
        <f t="shared" si="30"/>
        <v>10000</v>
      </c>
      <c r="E62" s="64">
        <f t="shared" si="30"/>
        <v>0</v>
      </c>
      <c r="F62" s="109">
        <f t="shared" si="31"/>
        <v>10000</v>
      </c>
    </row>
    <row r="63" spans="1:6" ht="54.75" customHeight="1">
      <c r="A63" s="62" t="s">
        <v>156</v>
      </c>
      <c r="B63" s="63">
        <v>200</v>
      </c>
      <c r="C63" s="63" t="s">
        <v>383</v>
      </c>
      <c r="D63" s="64">
        <f t="shared" si="30"/>
        <v>10000</v>
      </c>
      <c r="E63" s="64">
        <f t="shared" si="30"/>
        <v>0</v>
      </c>
      <c r="F63" s="109">
        <f t="shared" ref="F63:F64" si="32">D63-E63</f>
        <v>10000</v>
      </c>
    </row>
    <row r="64" spans="1:6" ht="20.25" customHeight="1">
      <c r="A64" s="120" t="s">
        <v>103</v>
      </c>
      <c r="B64" s="63">
        <v>200</v>
      </c>
      <c r="C64" s="63" t="s">
        <v>394</v>
      </c>
      <c r="D64" s="64">
        <f t="shared" si="30"/>
        <v>10000</v>
      </c>
      <c r="E64" s="64">
        <f t="shared" si="30"/>
        <v>0</v>
      </c>
      <c r="F64" s="109">
        <f t="shared" si="32"/>
        <v>10000</v>
      </c>
    </row>
    <row r="65" spans="1:6" ht="15.75" customHeight="1">
      <c r="A65" s="62" t="s">
        <v>105</v>
      </c>
      <c r="B65" s="63">
        <v>200</v>
      </c>
      <c r="C65" s="63" t="s">
        <v>384</v>
      </c>
      <c r="D65" s="64">
        <v>10000</v>
      </c>
      <c r="E65" s="64"/>
      <c r="F65" s="109">
        <f t="shared" ref="F65:F66" si="33">D65-E65</f>
        <v>10000</v>
      </c>
    </row>
    <row r="66" spans="1:6" ht="21.75" customHeight="1">
      <c r="A66" s="107" t="s">
        <v>87</v>
      </c>
      <c r="B66" s="63">
        <v>200</v>
      </c>
      <c r="C66" s="63" t="s">
        <v>385</v>
      </c>
      <c r="D66" s="110">
        <f>SUM(D67+D78+D93)</f>
        <v>313400</v>
      </c>
      <c r="E66" s="110">
        <f>SUM(E67+E78+E93)</f>
        <v>220591</v>
      </c>
      <c r="F66" s="111">
        <f t="shared" si="33"/>
        <v>92809</v>
      </c>
    </row>
    <row r="67" spans="1:6" ht="28.5" customHeight="1">
      <c r="A67" s="117" t="s">
        <v>123</v>
      </c>
      <c r="B67" s="63">
        <v>200</v>
      </c>
      <c r="C67" s="63" t="s">
        <v>404</v>
      </c>
      <c r="D67" s="64">
        <f>SUM(D68)</f>
        <v>105500</v>
      </c>
      <c r="E67" s="64">
        <f>SUM(E68)</f>
        <v>54863</v>
      </c>
      <c r="F67" s="109">
        <f t="shared" ref="F67:F68" si="34">D67-E67</f>
        <v>50637</v>
      </c>
    </row>
    <row r="68" spans="1:6" ht="27.75" customHeight="1">
      <c r="A68" s="113" t="s">
        <v>295</v>
      </c>
      <c r="B68" s="63">
        <v>200</v>
      </c>
      <c r="C68" s="63" t="s">
        <v>386</v>
      </c>
      <c r="D68" s="64">
        <f>D69+D72</f>
        <v>105500</v>
      </c>
      <c r="E68" s="64">
        <f>E69+E72</f>
        <v>54863</v>
      </c>
      <c r="F68" s="109">
        <f t="shared" si="34"/>
        <v>50637</v>
      </c>
    </row>
    <row r="69" spans="1:6" ht="130.5" customHeight="1">
      <c r="A69" s="62" t="s">
        <v>155</v>
      </c>
      <c r="B69" s="63">
        <v>200</v>
      </c>
      <c r="C69" s="63" t="s">
        <v>387</v>
      </c>
      <c r="D69" s="64">
        <f>D70</f>
        <v>39500</v>
      </c>
      <c r="E69" s="64">
        <f>E70</f>
        <v>32800</v>
      </c>
      <c r="F69" s="109">
        <f t="shared" ref="F69:F70" si="35">D69-E69</f>
        <v>6700</v>
      </c>
    </row>
    <row r="70" spans="1:6" ht="20.25" customHeight="1">
      <c r="A70" s="62" t="s">
        <v>84</v>
      </c>
      <c r="B70" s="63">
        <v>200</v>
      </c>
      <c r="C70" s="63" t="s">
        <v>395</v>
      </c>
      <c r="D70" s="64">
        <f>SUM(D71)</f>
        <v>39500</v>
      </c>
      <c r="E70" s="64">
        <f>SUM(E71)</f>
        <v>32800</v>
      </c>
      <c r="F70" s="109">
        <f t="shared" si="35"/>
        <v>6700</v>
      </c>
    </row>
    <row r="71" spans="1:6" ht="24.75" customHeight="1">
      <c r="A71" s="62" t="s">
        <v>49</v>
      </c>
      <c r="B71" s="63">
        <v>200</v>
      </c>
      <c r="C71" s="63" t="s">
        <v>396</v>
      </c>
      <c r="D71" s="64">
        <v>39500</v>
      </c>
      <c r="E71" s="64">
        <v>32800</v>
      </c>
      <c r="F71" s="109">
        <f t="shared" ref="F71:F72" si="36">D71-E71</f>
        <v>6700</v>
      </c>
    </row>
    <row r="72" spans="1:6" ht="67.5" customHeight="1">
      <c r="A72" s="62" t="s">
        <v>164</v>
      </c>
      <c r="B72" s="63">
        <v>200</v>
      </c>
      <c r="C72" s="63" t="s">
        <v>397</v>
      </c>
      <c r="D72" s="64">
        <f>D73</f>
        <v>66000</v>
      </c>
      <c r="E72" s="64">
        <f>E73</f>
        <v>22063</v>
      </c>
      <c r="F72" s="109">
        <f t="shared" si="36"/>
        <v>43937</v>
      </c>
    </row>
    <row r="73" spans="1:6" ht="24.75" customHeight="1">
      <c r="A73" s="62" t="s">
        <v>103</v>
      </c>
      <c r="B73" s="63">
        <v>200</v>
      </c>
      <c r="C73" s="63" t="s">
        <v>398</v>
      </c>
      <c r="D73" s="64">
        <f>D74</f>
        <v>66000</v>
      </c>
      <c r="E73" s="64">
        <f>E74</f>
        <v>22063</v>
      </c>
      <c r="F73" s="109">
        <f t="shared" ref="F73:F74" si="37">D73-E73</f>
        <v>43937</v>
      </c>
    </row>
    <row r="74" spans="1:6" ht="19.5" customHeight="1">
      <c r="A74" s="85" t="s">
        <v>104</v>
      </c>
      <c r="B74" s="86">
        <v>200</v>
      </c>
      <c r="C74" s="63" t="s">
        <v>399</v>
      </c>
      <c r="D74" s="87">
        <f>D75+D76</f>
        <v>66000</v>
      </c>
      <c r="E74" s="87">
        <f>E75+E76</f>
        <v>22063</v>
      </c>
      <c r="F74" s="109">
        <f t="shared" si="37"/>
        <v>43937</v>
      </c>
    </row>
    <row r="75" spans="1:6" ht="27" customHeight="1">
      <c r="A75" s="62" t="s">
        <v>244</v>
      </c>
      <c r="B75" s="63">
        <v>200</v>
      </c>
      <c r="C75" s="63" t="s">
        <v>400</v>
      </c>
      <c r="D75" s="87">
        <v>40000</v>
      </c>
      <c r="E75" s="124">
        <v>19162</v>
      </c>
      <c r="F75" s="109">
        <f t="shared" ref="F75:F76" si="38">D75-E75</f>
        <v>20838</v>
      </c>
    </row>
    <row r="76" spans="1:6" ht="17.25" customHeight="1">
      <c r="A76" s="62" t="s">
        <v>402</v>
      </c>
      <c r="B76" s="63">
        <v>200</v>
      </c>
      <c r="C76" s="63" t="s">
        <v>401</v>
      </c>
      <c r="D76" s="64">
        <v>26000</v>
      </c>
      <c r="E76" s="64">
        <v>2901</v>
      </c>
      <c r="F76" s="109">
        <f t="shared" si="38"/>
        <v>23099</v>
      </c>
    </row>
    <row r="77" spans="1:6" ht="21.75" hidden="1" customHeight="1">
      <c r="A77" s="62" t="s">
        <v>147</v>
      </c>
      <c r="B77" s="63">
        <v>200</v>
      </c>
      <c r="C77" s="63" t="s">
        <v>148</v>
      </c>
      <c r="D77" s="64">
        <f>D79+D84+D89</f>
        <v>105100</v>
      </c>
      <c r="E77" s="64">
        <f>E79+E84+E89</f>
        <v>74328</v>
      </c>
      <c r="F77" s="151">
        <f t="shared" ref="F77" si="39">D77-E77</f>
        <v>30772</v>
      </c>
    </row>
    <row r="78" spans="1:6" ht="29.25" customHeight="1">
      <c r="A78" s="114" t="s">
        <v>403</v>
      </c>
      <c r="B78" s="63">
        <v>200</v>
      </c>
      <c r="C78" s="63" t="s">
        <v>405</v>
      </c>
      <c r="D78" s="64">
        <f>SUM(D79+D84)</f>
        <v>91900</v>
      </c>
      <c r="E78" s="64">
        <f>E79+E84</f>
        <v>63328</v>
      </c>
      <c r="F78" s="151"/>
    </row>
    <row r="79" spans="1:6" ht="58.5" customHeight="1">
      <c r="A79" s="62" t="s">
        <v>288</v>
      </c>
      <c r="B79" s="63">
        <v>200</v>
      </c>
      <c r="C79" s="63" t="s">
        <v>406</v>
      </c>
      <c r="D79" s="64">
        <f t="shared" ref="D79:E82" si="40">D80</f>
        <v>18500</v>
      </c>
      <c r="E79" s="64">
        <f t="shared" si="40"/>
        <v>18500</v>
      </c>
      <c r="F79" s="109">
        <f t="shared" ref="F79:F80" si="41">D79-E79</f>
        <v>0</v>
      </c>
    </row>
    <row r="80" spans="1:6" ht="96.75" customHeight="1">
      <c r="A80" s="62" t="s">
        <v>321</v>
      </c>
      <c r="B80" s="63">
        <v>200</v>
      </c>
      <c r="C80" s="63" t="s">
        <v>407</v>
      </c>
      <c r="D80" s="64">
        <f t="shared" si="40"/>
        <v>18500</v>
      </c>
      <c r="E80" s="64">
        <f t="shared" si="40"/>
        <v>18500</v>
      </c>
      <c r="F80" s="109">
        <f t="shared" si="41"/>
        <v>0</v>
      </c>
    </row>
    <row r="81" spans="1:6" ht="24.75" customHeight="1">
      <c r="A81" s="62" t="s">
        <v>101</v>
      </c>
      <c r="B81" s="63">
        <v>200</v>
      </c>
      <c r="C81" s="63" t="s">
        <v>408</v>
      </c>
      <c r="D81" s="64">
        <f t="shared" si="40"/>
        <v>18500</v>
      </c>
      <c r="E81" s="64">
        <f t="shared" si="40"/>
        <v>18500</v>
      </c>
      <c r="F81" s="109">
        <f t="shared" ref="F81:F82" si="42">D81-E81</f>
        <v>0</v>
      </c>
    </row>
    <row r="82" spans="1:6" ht="27" customHeight="1">
      <c r="A82" s="62" t="s">
        <v>102</v>
      </c>
      <c r="B82" s="63">
        <v>200</v>
      </c>
      <c r="C82" s="63" t="s">
        <v>409</v>
      </c>
      <c r="D82" s="64">
        <f t="shared" si="40"/>
        <v>18500</v>
      </c>
      <c r="E82" s="64">
        <f t="shared" si="40"/>
        <v>18500</v>
      </c>
      <c r="F82" s="109">
        <f t="shared" si="42"/>
        <v>0</v>
      </c>
    </row>
    <row r="83" spans="1:6" ht="26.25" customHeight="1">
      <c r="A83" s="62" t="s">
        <v>138</v>
      </c>
      <c r="B83" s="63">
        <v>200</v>
      </c>
      <c r="C83" s="63" t="s">
        <v>410</v>
      </c>
      <c r="D83" s="64">
        <v>18500</v>
      </c>
      <c r="E83" s="64">
        <v>18500</v>
      </c>
      <c r="F83" s="64">
        <f t="shared" ref="F83:F84" si="43">D83-E83</f>
        <v>0</v>
      </c>
    </row>
    <row r="84" spans="1:6" ht="43.5" customHeight="1">
      <c r="A84" s="62" t="s">
        <v>149</v>
      </c>
      <c r="B84" s="63">
        <v>200</v>
      </c>
      <c r="C84" s="63" t="s">
        <v>411</v>
      </c>
      <c r="D84" s="64">
        <f>D85+D89</f>
        <v>73400</v>
      </c>
      <c r="E84" s="64">
        <f>E85+E89</f>
        <v>44828</v>
      </c>
      <c r="F84" s="64">
        <f t="shared" si="43"/>
        <v>28572</v>
      </c>
    </row>
    <row r="85" spans="1:6" ht="90.75" customHeight="1">
      <c r="A85" s="62" t="s">
        <v>322</v>
      </c>
      <c r="B85" s="63">
        <v>200</v>
      </c>
      <c r="C85" s="63" t="s">
        <v>412</v>
      </c>
      <c r="D85" s="64">
        <f t="shared" ref="D85:E87" si="44">SUM(D86)</f>
        <v>60200</v>
      </c>
      <c r="E85" s="64">
        <f t="shared" si="44"/>
        <v>33828</v>
      </c>
      <c r="F85" s="64">
        <f t="shared" ref="F85:F86" si="45">D85-E85</f>
        <v>26372</v>
      </c>
    </row>
    <row r="86" spans="1:6" ht="25.5" customHeight="1">
      <c r="A86" s="62" t="s">
        <v>101</v>
      </c>
      <c r="B86" s="63">
        <v>200</v>
      </c>
      <c r="C86" s="63" t="s">
        <v>413</v>
      </c>
      <c r="D86" s="64">
        <f t="shared" si="44"/>
        <v>60200</v>
      </c>
      <c r="E86" s="64">
        <f t="shared" si="44"/>
        <v>33828</v>
      </c>
      <c r="F86" s="64">
        <f t="shared" si="45"/>
        <v>26372</v>
      </c>
    </row>
    <row r="87" spans="1:6" ht="25.5" customHeight="1">
      <c r="A87" s="62" t="s">
        <v>102</v>
      </c>
      <c r="B87" s="63">
        <v>200</v>
      </c>
      <c r="C87" s="63" t="s">
        <v>414</v>
      </c>
      <c r="D87" s="64">
        <f t="shared" si="44"/>
        <v>60200</v>
      </c>
      <c r="E87" s="64">
        <f t="shared" si="44"/>
        <v>33828</v>
      </c>
      <c r="F87" s="109">
        <f t="shared" ref="F87:F88" si="46">D87-E87</f>
        <v>26372</v>
      </c>
    </row>
    <row r="88" spans="1:6" ht="30" customHeight="1">
      <c r="A88" s="62" t="s">
        <v>138</v>
      </c>
      <c r="B88" s="63">
        <v>200</v>
      </c>
      <c r="C88" s="63" t="s">
        <v>415</v>
      </c>
      <c r="D88" s="64">
        <v>60200</v>
      </c>
      <c r="E88" s="64">
        <v>33828</v>
      </c>
      <c r="F88" s="109">
        <f t="shared" si="46"/>
        <v>26372</v>
      </c>
    </row>
    <row r="89" spans="1:6" ht="70.5" customHeight="1">
      <c r="A89" s="62" t="s">
        <v>245</v>
      </c>
      <c r="B89" s="63">
        <v>200</v>
      </c>
      <c r="C89" s="63" t="s">
        <v>416</v>
      </c>
      <c r="D89" s="64">
        <f t="shared" ref="D89:E91" si="47">SUM(D90)</f>
        <v>13200</v>
      </c>
      <c r="E89" s="64">
        <f t="shared" si="47"/>
        <v>11000</v>
      </c>
      <c r="F89" s="64">
        <f t="shared" ref="F89:F90" si="48">D89-E89</f>
        <v>2200</v>
      </c>
    </row>
    <row r="90" spans="1:6" ht="27" customHeight="1">
      <c r="A90" s="62" t="s">
        <v>101</v>
      </c>
      <c r="B90" s="63">
        <v>200</v>
      </c>
      <c r="C90" s="63" t="s">
        <v>417</v>
      </c>
      <c r="D90" s="64">
        <f t="shared" si="47"/>
        <v>13200</v>
      </c>
      <c r="E90" s="64">
        <f t="shared" si="47"/>
        <v>11000</v>
      </c>
      <c r="F90" s="64">
        <f t="shared" si="48"/>
        <v>2200</v>
      </c>
    </row>
    <row r="91" spans="1:6" ht="27" customHeight="1">
      <c r="A91" s="62" t="s">
        <v>102</v>
      </c>
      <c r="B91" s="63">
        <v>200</v>
      </c>
      <c r="C91" s="63" t="s">
        <v>418</v>
      </c>
      <c r="D91" s="64">
        <f t="shared" si="47"/>
        <v>13200</v>
      </c>
      <c r="E91" s="64">
        <f t="shared" si="47"/>
        <v>11000</v>
      </c>
      <c r="F91" s="109">
        <f t="shared" ref="F91:F92" si="49">D91-E91</f>
        <v>2200</v>
      </c>
    </row>
    <row r="92" spans="1:6" ht="29.25" customHeight="1">
      <c r="A92" s="62" t="s">
        <v>138</v>
      </c>
      <c r="B92" s="63">
        <v>200</v>
      </c>
      <c r="C92" s="63" t="s">
        <v>419</v>
      </c>
      <c r="D92" s="64">
        <v>13200</v>
      </c>
      <c r="E92" s="64">
        <v>11000</v>
      </c>
      <c r="F92" s="125">
        <f t="shared" si="49"/>
        <v>2200</v>
      </c>
    </row>
    <row r="93" spans="1:6" ht="29.25" customHeight="1">
      <c r="A93" s="122" t="s">
        <v>355</v>
      </c>
      <c r="B93" s="63">
        <v>200</v>
      </c>
      <c r="C93" s="63" t="s">
        <v>420</v>
      </c>
      <c r="D93" s="64">
        <f>SUM(D94)</f>
        <v>116000</v>
      </c>
      <c r="E93" s="64">
        <f>SUM(E94)</f>
        <v>102400</v>
      </c>
      <c r="F93" s="109">
        <f t="shared" ref="F93:F94" si="50">D93-E93</f>
        <v>13600</v>
      </c>
    </row>
    <row r="94" spans="1:6" ht="19.5" customHeight="1">
      <c r="A94" s="122" t="s">
        <v>327</v>
      </c>
      <c r="B94" s="63">
        <v>200</v>
      </c>
      <c r="C94" s="63" t="s">
        <v>421</v>
      </c>
      <c r="D94" s="64">
        <f>SUM(D95+D99+D116)</f>
        <v>116000</v>
      </c>
      <c r="E94" s="64">
        <f>SUM(E95+E99+E116)</f>
        <v>102400</v>
      </c>
      <c r="F94" s="109">
        <f t="shared" si="50"/>
        <v>13600</v>
      </c>
    </row>
    <row r="95" spans="1:6" ht="56.25" customHeight="1">
      <c r="A95" s="62" t="s">
        <v>323</v>
      </c>
      <c r="B95" s="63">
        <v>200</v>
      </c>
      <c r="C95" s="63" t="s">
        <v>426</v>
      </c>
      <c r="D95" s="64">
        <f t="shared" ref="D95:E97" si="51">SUM(D96)</f>
        <v>10000</v>
      </c>
      <c r="E95" s="64">
        <f t="shared" si="51"/>
        <v>10000</v>
      </c>
      <c r="F95" s="109">
        <f t="shared" ref="F95:F96" si="52">D95-E95</f>
        <v>0</v>
      </c>
    </row>
    <row r="96" spans="1:6" ht="21.75" customHeight="1">
      <c r="A96" s="62" t="s">
        <v>103</v>
      </c>
      <c r="B96" s="63">
        <v>200</v>
      </c>
      <c r="C96" s="63" t="s">
        <v>427</v>
      </c>
      <c r="D96" s="64">
        <f t="shared" si="51"/>
        <v>10000</v>
      </c>
      <c r="E96" s="64">
        <f t="shared" si="51"/>
        <v>10000</v>
      </c>
      <c r="F96" s="125">
        <f t="shared" si="52"/>
        <v>0</v>
      </c>
    </row>
    <row r="97" spans="1:6" ht="21.75" customHeight="1">
      <c r="A97" s="85" t="s">
        <v>104</v>
      </c>
      <c r="B97" s="63">
        <v>200</v>
      </c>
      <c r="C97" s="63" t="s">
        <v>428</v>
      </c>
      <c r="D97" s="64">
        <f t="shared" si="51"/>
        <v>10000</v>
      </c>
      <c r="E97" s="64">
        <f t="shared" si="51"/>
        <v>10000</v>
      </c>
      <c r="F97" s="125">
        <f t="shared" ref="F97:F98" si="53">D97-E97</f>
        <v>0</v>
      </c>
    </row>
    <row r="98" spans="1:6" ht="16.5" customHeight="1">
      <c r="A98" s="62" t="s">
        <v>314</v>
      </c>
      <c r="B98" s="63">
        <v>200</v>
      </c>
      <c r="C98" s="63" t="s">
        <v>429</v>
      </c>
      <c r="D98" s="64">
        <v>10000</v>
      </c>
      <c r="E98" s="64">
        <v>10000</v>
      </c>
      <c r="F98" s="125">
        <f t="shared" si="53"/>
        <v>0</v>
      </c>
    </row>
    <row r="99" spans="1:6" ht="66.75" customHeight="1">
      <c r="A99" s="62" t="s">
        <v>317</v>
      </c>
      <c r="B99" s="63">
        <v>200</v>
      </c>
      <c r="C99" s="63" t="s">
        <v>422</v>
      </c>
      <c r="D99" s="64">
        <f t="shared" ref="D99:E100" si="54">D100</f>
        <v>56000</v>
      </c>
      <c r="E99" s="64">
        <f t="shared" si="54"/>
        <v>42400</v>
      </c>
      <c r="F99" s="151">
        <f t="shared" ref="F99" si="55">D99-E99</f>
        <v>13600</v>
      </c>
    </row>
    <row r="100" spans="1:6" ht="22.5" hidden="1" customHeight="1">
      <c r="A100" s="62" t="s">
        <v>101</v>
      </c>
      <c r="B100" s="63">
        <v>200</v>
      </c>
      <c r="C100" s="63" t="s">
        <v>258</v>
      </c>
      <c r="D100" s="64">
        <f t="shared" si="54"/>
        <v>56000</v>
      </c>
      <c r="E100" s="64">
        <f t="shared" si="54"/>
        <v>42400</v>
      </c>
      <c r="F100" s="151"/>
    </row>
    <row r="101" spans="1:6" ht="23.25" hidden="1" customHeight="1">
      <c r="A101" s="62" t="s">
        <v>102</v>
      </c>
      <c r="B101" s="63">
        <v>200</v>
      </c>
      <c r="C101" s="63" t="s">
        <v>259</v>
      </c>
      <c r="D101" s="64">
        <f>D104</f>
        <v>56000</v>
      </c>
      <c r="E101" s="64">
        <f>E104</f>
        <v>42400</v>
      </c>
      <c r="F101" s="151">
        <f t="shared" ref="F101" si="56">D101-E101</f>
        <v>13600</v>
      </c>
    </row>
    <row r="102" spans="1:6" ht="26.25" customHeight="1">
      <c r="A102" s="62" t="s">
        <v>101</v>
      </c>
      <c r="B102" s="63">
        <v>200</v>
      </c>
      <c r="C102" s="63" t="s">
        <v>423</v>
      </c>
      <c r="D102" s="64">
        <f>SUM(D103)</f>
        <v>56000</v>
      </c>
      <c r="E102" s="64">
        <f>SUM(E103)</f>
        <v>42400</v>
      </c>
      <c r="F102" s="151"/>
    </row>
    <row r="103" spans="1:6" ht="26.25" customHeight="1">
      <c r="A103" s="62" t="s">
        <v>102</v>
      </c>
      <c r="B103" s="63">
        <v>200</v>
      </c>
      <c r="C103" s="63" t="s">
        <v>424</v>
      </c>
      <c r="D103" s="64">
        <f>SUM(D104)</f>
        <v>56000</v>
      </c>
      <c r="E103" s="64">
        <f>SUM(E104)</f>
        <v>42400</v>
      </c>
      <c r="F103" s="109">
        <f t="shared" ref="F103:F104" si="57">D103-E103</f>
        <v>13600</v>
      </c>
    </row>
    <row r="104" spans="1:6" ht="30" customHeight="1">
      <c r="A104" s="62" t="s">
        <v>138</v>
      </c>
      <c r="B104" s="63">
        <v>200</v>
      </c>
      <c r="C104" s="63" t="s">
        <v>425</v>
      </c>
      <c r="D104" s="64">
        <v>56000</v>
      </c>
      <c r="E104" s="64">
        <v>42400</v>
      </c>
      <c r="F104" s="109">
        <f t="shared" si="57"/>
        <v>13600</v>
      </c>
    </row>
    <row r="105" spans="1:6" ht="90" hidden="1" customHeight="1">
      <c r="A105" s="62" t="s">
        <v>266</v>
      </c>
      <c r="B105" s="63">
        <v>200</v>
      </c>
      <c r="C105" s="63" t="s">
        <v>267</v>
      </c>
      <c r="D105" s="64"/>
      <c r="E105" s="64"/>
      <c r="F105" s="151">
        <f t="shared" ref="F105" si="58">D105-E105</f>
        <v>0</v>
      </c>
    </row>
    <row r="106" spans="1:6" ht="28.5" hidden="1" customHeight="1">
      <c r="A106" s="62" t="s">
        <v>138</v>
      </c>
      <c r="B106" s="63">
        <v>200</v>
      </c>
      <c r="C106" s="63" t="s">
        <v>268</v>
      </c>
      <c r="D106" s="64"/>
      <c r="E106" s="64"/>
      <c r="F106" s="151"/>
    </row>
    <row r="107" spans="1:6" ht="13.5" hidden="1" customHeight="1">
      <c r="A107" s="62" t="s">
        <v>74</v>
      </c>
      <c r="B107" s="63">
        <v>200</v>
      </c>
      <c r="C107" s="63" t="s">
        <v>269</v>
      </c>
      <c r="D107" s="64"/>
      <c r="E107" s="64"/>
      <c r="F107" s="151">
        <f t="shared" ref="F107" si="59">D107-E107</f>
        <v>0</v>
      </c>
    </row>
    <row r="108" spans="1:6" ht="14.25" hidden="1" customHeight="1">
      <c r="A108" s="62" t="s">
        <v>77</v>
      </c>
      <c r="B108" s="63">
        <v>200</v>
      </c>
      <c r="C108" s="63" t="s">
        <v>270</v>
      </c>
      <c r="D108" s="64"/>
      <c r="E108" s="64"/>
      <c r="F108" s="151"/>
    </row>
    <row r="109" spans="1:6" ht="14.25" hidden="1" customHeight="1">
      <c r="A109" s="62" t="s">
        <v>80</v>
      </c>
      <c r="B109" s="63">
        <v>200</v>
      </c>
      <c r="C109" s="63" t="s">
        <v>271</v>
      </c>
      <c r="D109" s="64"/>
      <c r="E109" s="64"/>
      <c r="F109" s="151">
        <f t="shared" ref="F109" si="60">D109-E109</f>
        <v>0</v>
      </c>
    </row>
    <row r="110" spans="1:6" ht="39" hidden="1" customHeight="1">
      <c r="A110" s="62" t="s">
        <v>285</v>
      </c>
      <c r="B110" s="63">
        <v>200</v>
      </c>
      <c r="C110" s="63" t="s">
        <v>260</v>
      </c>
      <c r="D110" s="64"/>
      <c r="E110" s="64"/>
      <c r="F110" s="151"/>
    </row>
    <row r="111" spans="1:6" ht="21" hidden="1" customHeight="1">
      <c r="A111" s="62" t="s">
        <v>101</v>
      </c>
      <c r="B111" s="63">
        <v>200</v>
      </c>
      <c r="C111" s="63" t="s">
        <v>264</v>
      </c>
      <c r="D111" s="64"/>
      <c r="E111" s="64"/>
      <c r="F111" s="151">
        <f t="shared" ref="F111" si="61">D111-E111</f>
        <v>0</v>
      </c>
    </row>
    <row r="112" spans="1:6" ht="23.25" hidden="1" customHeight="1">
      <c r="A112" s="62" t="s">
        <v>102</v>
      </c>
      <c r="B112" s="63">
        <v>200</v>
      </c>
      <c r="C112" s="63" t="s">
        <v>265</v>
      </c>
      <c r="D112" s="64"/>
      <c r="E112" s="64"/>
      <c r="F112" s="151"/>
    </row>
    <row r="113" spans="1:6" ht="27" hidden="1" customHeight="1">
      <c r="A113" s="62" t="s">
        <v>138</v>
      </c>
      <c r="B113" s="63">
        <v>200</v>
      </c>
      <c r="C113" s="63" t="s">
        <v>274</v>
      </c>
      <c r="D113" s="64"/>
      <c r="E113" s="64"/>
      <c r="F113" s="151">
        <f t="shared" ref="F113" si="62">D113-E113</f>
        <v>0</v>
      </c>
    </row>
    <row r="114" spans="1:6" ht="16.5" hidden="1" customHeight="1">
      <c r="A114" s="62" t="s">
        <v>74</v>
      </c>
      <c r="B114" s="63">
        <v>200</v>
      </c>
      <c r="C114" s="63" t="s">
        <v>273</v>
      </c>
      <c r="D114" s="64"/>
      <c r="E114" s="64"/>
      <c r="F114" s="151"/>
    </row>
    <row r="115" spans="1:6" ht="16.5" hidden="1" customHeight="1">
      <c r="A115" s="62" t="s">
        <v>81</v>
      </c>
      <c r="B115" s="63">
        <v>200</v>
      </c>
      <c r="C115" s="63" t="s">
        <v>272</v>
      </c>
      <c r="D115" s="64"/>
      <c r="E115" s="64"/>
      <c r="F115" s="151">
        <f t="shared" ref="F115" si="63">D115-E115</f>
        <v>0</v>
      </c>
    </row>
    <row r="116" spans="1:6" ht="40.5" customHeight="1">
      <c r="A116" s="62" t="s">
        <v>320</v>
      </c>
      <c r="B116" s="63">
        <v>200</v>
      </c>
      <c r="C116" s="63" t="s">
        <v>430</v>
      </c>
      <c r="D116" s="64">
        <f>D119</f>
        <v>50000</v>
      </c>
      <c r="E116" s="64">
        <f>E119</f>
        <v>50000</v>
      </c>
      <c r="F116" s="151"/>
    </row>
    <row r="117" spans="1:6" ht="22.5" customHeight="1">
      <c r="A117" s="62" t="s">
        <v>103</v>
      </c>
      <c r="B117" s="63">
        <v>200</v>
      </c>
      <c r="C117" s="63" t="s">
        <v>432</v>
      </c>
      <c r="D117" s="64">
        <f>SUM(D118)</f>
        <v>50000</v>
      </c>
      <c r="E117" s="64">
        <f>SUM(E118)</f>
        <v>50000</v>
      </c>
      <c r="F117" s="109">
        <f t="shared" ref="F117:F118" si="64">D117-E117</f>
        <v>0</v>
      </c>
    </row>
    <row r="118" spans="1:6" ht="20.25" customHeight="1">
      <c r="A118" s="85" t="s">
        <v>104</v>
      </c>
      <c r="B118" s="63">
        <v>200</v>
      </c>
      <c r="C118" s="63" t="s">
        <v>431</v>
      </c>
      <c r="D118" s="64">
        <f>SUM(D119)</f>
        <v>50000</v>
      </c>
      <c r="E118" s="64">
        <f>SUM(E119)</f>
        <v>50000</v>
      </c>
      <c r="F118" s="109">
        <f t="shared" si="64"/>
        <v>0</v>
      </c>
    </row>
    <row r="119" spans="1:6" ht="15.75" customHeight="1">
      <c r="A119" s="62" t="s">
        <v>319</v>
      </c>
      <c r="B119" s="63">
        <v>200</v>
      </c>
      <c r="C119" s="63" t="s">
        <v>433</v>
      </c>
      <c r="D119" s="64">
        <v>50000</v>
      </c>
      <c r="E119" s="64">
        <v>50000</v>
      </c>
      <c r="F119" s="109">
        <f t="shared" ref="F119" si="65">D119-E119</f>
        <v>0</v>
      </c>
    </row>
    <row r="120" spans="1:6" ht="18" customHeight="1">
      <c r="A120" s="107" t="s">
        <v>88</v>
      </c>
      <c r="B120" s="63">
        <v>200</v>
      </c>
      <c r="C120" s="63" t="s">
        <v>434</v>
      </c>
      <c r="D120" s="110">
        <f t="shared" ref="D120:E124" si="66">D121</f>
        <v>174800</v>
      </c>
      <c r="E120" s="110">
        <f>E121</f>
        <v>112456.01999999999</v>
      </c>
      <c r="F120" s="126">
        <f>D120-E120</f>
        <v>62343.98000000001</v>
      </c>
    </row>
    <row r="121" spans="1:6" ht="15.75" customHeight="1">
      <c r="A121" s="62" t="s">
        <v>150</v>
      </c>
      <c r="B121" s="63">
        <v>200</v>
      </c>
      <c r="C121" s="63" t="s">
        <v>435</v>
      </c>
      <c r="D121" s="64">
        <f t="shared" si="66"/>
        <v>174800</v>
      </c>
      <c r="E121" s="64">
        <f t="shared" si="66"/>
        <v>112456.01999999999</v>
      </c>
      <c r="F121" s="151">
        <f t="shared" ref="F121" si="67">D121-E121</f>
        <v>62343.98000000001</v>
      </c>
    </row>
    <row r="122" spans="1:6" ht="16.5" hidden="1" customHeight="1">
      <c r="A122" s="62" t="s">
        <v>144</v>
      </c>
      <c r="B122" s="63">
        <v>200</v>
      </c>
      <c r="C122" s="63" t="s">
        <v>151</v>
      </c>
      <c r="D122" s="64">
        <f>D124</f>
        <v>174800</v>
      </c>
      <c r="E122" s="64">
        <f>E124</f>
        <v>112456.01999999999</v>
      </c>
      <c r="F122" s="151"/>
    </row>
    <row r="123" spans="1:6" ht="25.5" customHeight="1">
      <c r="A123" s="122" t="s">
        <v>355</v>
      </c>
      <c r="B123" s="63">
        <v>200</v>
      </c>
      <c r="C123" s="63" t="s">
        <v>436</v>
      </c>
      <c r="D123" s="64">
        <f>SUM(D124)</f>
        <v>174800</v>
      </c>
      <c r="E123" s="64">
        <f>SUM(E124)</f>
        <v>112456.01999999999</v>
      </c>
      <c r="F123" s="109">
        <f t="shared" ref="F123:F124" si="68">D123-E123</f>
        <v>62343.98000000001</v>
      </c>
    </row>
    <row r="124" spans="1:6" ht="15.75" customHeight="1">
      <c r="A124" s="122" t="s">
        <v>327</v>
      </c>
      <c r="B124" s="63">
        <v>200</v>
      </c>
      <c r="C124" s="63" t="s">
        <v>437</v>
      </c>
      <c r="D124" s="64">
        <f t="shared" si="66"/>
        <v>174800</v>
      </c>
      <c r="E124" s="64">
        <f t="shared" si="66"/>
        <v>112456.01999999999</v>
      </c>
      <c r="F124" s="109">
        <f t="shared" si="68"/>
        <v>62343.98000000001</v>
      </c>
    </row>
    <row r="125" spans="1:6" ht="51.75" customHeight="1">
      <c r="A125" s="127" t="s">
        <v>324</v>
      </c>
      <c r="B125" s="63">
        <v>200</v>
      </c>
      <c r="C125" s="63" t="s">
        <v>438</v>
      </c>
      <c r="D125" s="64">
        <f>SUM(D126+D130)</f>
        <v>174800</v>
      </c>
      <c r="E125" s="64">
        <f>SUM(E126+E130)</f>
        <v>112456.01999999999</v>
      </c>
      <c r="F125" s="64">
        <f t="shared" ref="F125:F126" si="69">D125-E125</f>
        <v>62343.98000000001</v>
      </c>
    </row>
    <row r="126" spans="1:6" ht="48.75" customHeight="1">
      <c r="A126" s="115" t="s">
        <v>388</v>
      </c>
      <c r="B126" s="63">
        <v>200</v>
      </c>
      <c r="C126" s="63" t="s">
        <v>439</v>
      </c>
      <c r="D126" s="64">
        <f>SUM(D127)</f>
        <v>153500</v>
      </c>
      <c r="E126" s="64">
        <f>SUM(E127)</f>
        <v>112456.01999999999</v>
      </c>
      <c r="F126" s="64">
        <f t="shared" si="69"/>
        <v>41043.98000000001</v>
      </c>
    </row>
    <row r="127" spans="1:6" ht="28.5" customHeight="1">
      <c r="A127" s="116" t="s">
        <v>106</v>
      </c>
      <c r="B127" s="63">
        <v>200</v>
      </c>
      <c r="C127" s="63" t="s">
        <v>440</v>
      </c>
      <c r="D127" s="64">
        <f>SUM(D128+D129)</f>
        <v>153500</v>
      </c>
      <c r="E127" s="64">
        <f>SUM(E128+E129)</f>
        <v>112456.01999999999</v>
      </c>
      <c r="F127" s="109">
        <f t="shared" ref="F127:F128" si="70">D127-E127</f>
        <v>41043.98000000001</v>
      </c>
    </row>
    <row r="128" spans="1:6" ht="21" customHeight="1">
      <c r="A128" s="62" t="s">
        <v>343</v>
      </c>
      <c r="B128" s="63">
        <v>200</v>
      </c>
      <c r="C128" s="63" t="s">
        <v>441</v>
      </c>
      <c r="D128" s="64">
        <v>117900</v>
      </c>
      <c r="E128" s="64">
        <v>87887.54</v>
      </c>
      <c r="F128" s="109">
        <f t="shared" si="70"/>
        <v>30012.460000000006</v>
      </c>
    </row>
    <row r="129" spans="1:6" ht="42" customHeight="1">
      <c r="A129" s="117" t="s">
        <v>345</v>
      </c>
      <c r="B129" s="63">
        <v>200</v>
      </c>
      <c r="C129" s="63" t="s">
        <v>442</v>
      </c>
      <c r="D129" s="64">
        <v>35600</v>
      </c>
      <c r="E129" s="64">
        <v>24568.48</v>
      </c>
      <c r="F129" s="109">
        <f t="shared" ref="F129:F130" si="71">D129-E129</f>
        <v>11031.52</v>
      </c>
    </row>
    <row r="130" spans="1:6" ht="26.25" customHeight="1">
      <c r="A130" s="62" t="s">
        <v>101</v>
      </c>
      <c r="B130" s="63">
        <v>200</v>
      </c>
      <c r="C130" s="63" t="s">
        <v>443</v>
      </c>
      <c r="D130" s="64">
        <f>SUM(D131)</f>
        <v>21300</v>
      </c>
      <c r="E130" s="64">
        <f>SUM(E131)</f>
        <v>0</v>
      </c>
      <c r="F130" s="125">
        <f t="shared" si="71"/>
        <v>21300</v>
      </c>
    </row>
    <row r="131" spans="1:6" ht="27" customHeight="1">
      <c r="A131" s="62" t="s">
        <v>102</v>
      </c>
      <c r="B131" s="63">
        <v>200</v>
      </c>
      <c r="C131" s="63" t="s">
        <v>444</v>
      </c>
      <c r="D131" s="64">
        <f>SUM(D137)</f>
        <v>21300</v>
      </c>
      <c r="E131" s="64">
        <f>SUM(E137)</f>
        <v>0</v>
      </c>
      <c r="F131" s="151">
        <f t="shared" ref="F131" si="72">D131-E131</f>
        <v>21300</v>
      </c>
    </row>
    <row r="132" spans="1:6" ht="22.5" hidden="1" customHeight="1">
      <c r="A132" s="62" t="s">
        <v>101</v>
      </c>
      <c r="B132" s="63">
        <v>200</v>
      </c>
      <c r="C132" s="63" t="s">
        <v>152</v>
      </c>
      <c r="D132" s="64">
        <f>D133</f>
        <v>0</v>
      </c>
      <c r="E132" s="64" t="s">
        <v>66</v>
      </c>
      <c r="F132" s="151"/>
    </row>
    <row r="133" spans="1:6" ht="21" hidden="1" customHeight="1">
      <c r="A133" s="62" t="s">
        <v>102</v>
      </c>
      <c r="B133" s="63">
        <v>200</v>
      </c>
      <c r="C133" s="63" t="s">
        <v>157</v>
      </c>
      <c r="D133" s="64">
        <f>D134</f>
        <v>0</v>
      </c>
      <c r="E133" s="64" t="s">
        <v>66</v>
      </c>
      <c r="F133" s="151" t="e">
        <f t="shared" ref="F133" si="73">D133-E133</f>
        <v>#VALUE!</v>
      </c>
    </row>
    <row r="134" spans="1:6" ht="26.25" hidden="1" customHeight="1">
      <c r="A134" s="62" t="s">
        <v>138</v>
      </c>
      <c r="B134" s="63">
        <v>200</v>
      </c>
      <c r="C134" s="63" t="s">
        <v>158</v>
      </c>
      <c r="D134" s="64"/>
      <c r="E134" s="64"/>
      <c r="F134" s="151"/>
    </row>
    <row r="135" spans="1:6" ht="18" hidden="1" customHeight="1">
      <c r="A135" s="62" t="s">
        <v>82</v>
      </c>
      <c r="B135" s="63">
        <v>200</v>
      </c>
      <c r="C135" s="63" t="s">
        <v>159</v>
      </c>
      <c r="D135" s="64"/>
      <c r="E135" s="64"/>
      <c r="F135" s="151">
        <f t="shared" ref="F135" si="74">D135-E135</f>
        <v>0</v>
      </c>
    </row>
    <row r="136" spans="1:6" ht="18" hidden="1" customHeight="1">
      <c r="A136" s="62" t="s">
        <v>83</v>
      </c>
      <c r="B136" s="63">
        <v>200</v>
      </c>
      <c r="C136" s="63" t="s">
        <v>160</v>
      </c>
      <c r="D136" s="64"/>
      <c r="E136" s="64"/>
      <c r="F136" s="151"/>
    </row>
    <row r="137" spans="1:6" ht="32.25" customHeight="1">
      <c r="A137" s="62" t="s">
        <v>138</v>
      </c>
      <c r="B137" s="63">
        <v>200</v>
      </c>
      <c r="C137" s="63" t="s">
        <v>445</v>
      </c>
      <c r="D137" s="64">
        <v>21300</v>
      </c>
      <c r="E137" s="64">
        <v>0</v>
      </c>
      <c r="F137" s="109">
        <f t="shared" ref="F137:F138" si="75">D137-E137</f>
        <v>21300</v>
      </c>
    </row>
    <row r="138" spans="1:6" ht="27" customHeight="1">
      <c r="A138" s="107" t="s">
        <v>89</v>
      </c>
      <c r="B138" s="63">
        <v>200</v>
      </c>
      <c r="C138" s="63" t="s">
        <v>446</v>
      </c>
      <c r="D138" s="110">
        <f>D139</f>
        <v>477500</v>
      </c>
      <c r="E138" s="110">
        <f>E139</f>
        <v>457163.78</v>
      </c>
      <c r="F138" s="111">
        <f t="shared" si="75"/>
        <v>20336.219999999972</v>
      </c>
    </row>
    <row r="139" spans="1:6" ht="29.25" customHeight="1">
      <c r="A139" s="62" t="s">
        <v>90</v>
      </c>
      <c r="B139" s="63">
        <v>200</v>
      </c>
      <c r="C139" s="63" t="s">
        <v>447</v>
      </c>
      <c r="D139" s="64">
        <f>D141+D146+D154+D159</f>
        <v>477500</v>
      </c>
      <c r="E139" s="64">
        <f>E141+E146+E154+E159</f>
        <v>457163.78</v>
      </c>
      <c r="F139" s="109">
        <f t="shared" ref="F139:F140" si="76">D139-E139</f>
        <v>20336.219999999972</v>
      </c>
    </row>
    <row r="140" spans="1:6" ht="57" customHeight="1">
      <c r="A140" s="62" t="s">
        <v>161</v>
      </c>
      <c r="B140" s="63">
        <v>200</v>
      </c>
      <c r="C140" s="63" t="s">
        <v>448</v>
      </c>
      <c r="D140" s="64">
        <f>D141+D146+D154</f>
        <v>477500</v>
      </c>
      <c r="E140" s="64">
        <f>E141+E146+E154</f>
        <v>457163.78</v>
      </c>
      <c r="F140" s="109">
        <f t="shared" si="76"/>
        <v>20336.219999999972</v>
      </c>
    </row>
    <row r="141" spans="1:6" ht="16.5" customHeight="1">
      <c r="A141" s="62" t="s">
        <v>162</v>
      </c>
      <c r="B141" s="63">
        <v>200</v>
      </c>
      <c r="C141" s="63" t="s">
        <v>449</v>
      </c>
      <c r="D141" s="64">
        <f t="shared" ref="D141:E141" si="77">D142</f>
        <v>377200</v>
      </c>
      <c r="E141" s="64">
        <f t="shared" si="77"/>
        <v>373912</v>
      </c>
      <c r="F141" s="109">
        <f t="shared" ref="F141:F142" si="78">D141-E141</f>
        <v>3288</v>
      </c>
    </row>
    <row r="142" spans="1:6" ht="93.75" customHeight="1">
      <c r="A142" s="62" t="s">
        <v>163</v>
      </c>
      <c r="B142" s="63">
        <v>200</v>
      </c>
      <c r="C142" s="63" t="s">
        <v>450</v>
      </c>
      <c r="D142" s="64">
        <f t="shared" ref="D142:E144" si="79">SUM(D143)</f>
        <v>377200</v>
      </c>
      <c r="E142" s="64">
        <f t="shared" si="79"/>
        <v>373912</v>
      </c>
      <c r="F142" s="109">
        <f t="shared" si="78"/>
        <v>3288</v>
      </c>
    </row>
    <row r="143" spans="1:6" ht="30" customHeight="1">
      <c r="A143" s="62" t="s">
        <v>101</v>
      </c>
      <c r="B143" s="63">
        <v>200</v>
      </c>
      <c r="C143" s="63" t="s">
        <v>451</v>
      </c>
      <c r="D143" s="64">
        <f t="shared" si="79"/>
        <v>377200</v>
      </c>
      <c r="E143" s="64">
        <f t="shared" si="79"/>
        <v>373912</v>
      </c>
      <c r="F143" s="109">
        <f t="shared" ref="F143:F144" si="80">D143-E143</f>
        <v>3288</v>
      </c>
    </row>
    <row r="144" spans="1:6" ht="29.25" customHeight="1">
      <c r="A144" s="62" t="s">
        <v>102</v>
      </c>
      <c r="B144" s="63">
        <v>200</v>
      </c>
      <c r="C144" s="63" t="s">
        <v>452</v>
      </c>
      <c r="D144" s="64">
        <f t="shared" si="79"/>
        <v>377200</v>
      </c>
      <c r="E144" s="64">
        <f t="shared" si="79"/>
        <v>373912</v>
      </c>
      <c r="F144" s="109">
        <f t="shared" si="80"/>
        <v>3288</v>
      </c>
    </row>
    <row r="145" spans="1:6" ht="29.25" customHeight="1">
      <c r="A145" s="62" t="s">
        <v>138</v>
      </c>
      <c r="B145" s="63">
        <v>200</v>
      </c>
      <c r="C145" s="63" t="s">
        <v>453</v>
      </c>
      <c r="D145" s="64">
        <v>377200</v>
      </c>
      <c r="E145" s="64">
        <v>373912</v>
      </c>
      <c r="F145" s="109">
        <f t="shared" ref="F145:F146" si="81">D145-E145</f>
        <v>3288</v>
      </c>
    </row>
    <row r="146" spans="1:6" ht="19.5" customHeight="1">
      <c r="A146" s="62" t="s">
        <v>165</v>
      </c>
      <c r="B146" s="63">
        <v>200</v>
      </c>
      <c r="C146" s="63" t="s">
        <v>454</v>
      </c>
      <c r="D146" s="64">
        <f>D147+D151</f>
        <v>86300</v>
      </c>
      <c r="E146" s="64">
        <f>E147+E151</f>
        <v>70551.78</v>
      </c>
      <c r="F146" s="109">
        <f t="shared" si="81"/>
        <v>15748.220000000001</v>
      </c>
    </row>
    <row r="147" spans="1:6" ht="114.75" customHeight="1">
      <c r="A147" s="62" t="s">
        <v>166</v>
      </c>
      <c r="B147" s="63">
        <v>200</v>
      </c>
      <c r="C147" s="63" t="s">
        <v>455</v>
      </c>
      <c r="D147" s="64">
        <f t="shared" ref="D147:E149" si="82">SUM(D148)</f>
        <v>1900</v>
      </c>
      <c r="E147" s="64">
        <f t="shared" si="82"/>
        <v>251.78</v>
      </c>
      <c r="F147" s="64">
        <f t="shared" ref="F147:F148" si="83">D147-E147</f>
        <v>1648.22</v>
      </c>
    </row>
    <row r="148" spans="1:6" ht="28.5" customHeight="1">
      <c r="A148" s="62" t="s">
        <v>101</v>
      </c>
      <c r="B148" s="63">
        <v>200</v>
      </c>
      <c r="C148" s="63" t="s">
        <v>456</v>
      </c>
      <c r="D148" s="64">
        <f t="shared" si="82"/>
        <v>1900</v>
      </c>
      <c r="E148" s="64">
        <f t="shared" si="82"/>
        <v>251.78</v>
      </c>
      <c r="F148" s="64">
        <f t="shared" si="83"/>
        <v>1648.22</v>
      </c>
    </row>
    <row r="149" spans="1:6" ht="30" customHeight="1">
      <c r="A149" s="62" t="s">
        <v>102</v>
      </c>
      <c r="B149" s="63">
        <v>200</v>
      </c>
      <c r="C149" s="63" t="s">
        <v>457</v>
      </c>
      <c r="D149" s="64">
        <f t="shared" si="82"/>
        <v>1900</v>
      </c>
      <c r="E149" s="64">
        <f t="shared" si="82"/>
        <v>251.78</v>
      </c>
      <c r="F149" s="109">
        <f t="shared" ref="F149:F150" si="84">D149-E149</f>
        <v>1648.22</v>
      </c>
    </row>
    <row r="150" spans="1:6" ht="27.75" customHeight="1">
      <c r="A150" s="62" t="s">
        <v>138</v>
      </c>
      <c r="B150" s="63">
        <v>200</v>
      </c>
      <c r="C150" s="63" t="s">
        <v>458</v>
      </c>
      <c r="D150" s="64">
        <v>1900</v>
      </c>
      <c r="E150" s="64">
        <v>251.78</v>
      </c>
      <c r="F150" s="109">
        <f t="shared" si="84"/>
        <v>1648.22</v>
      </c>
    </row>
    <row r="151" spans="1:6" ht="140.25" customHeight="1">
      <c r="A151" s="62" t="s">
        <v>167</v>
      </c>
      <c r="B151" s="63">
        <v>200</v>
      </c>
      <c r="C151" s="63" t="s">
        <v>459</v>
      </c>
      <c r="D151" s="64">
        <f t="shared" ref="D151:E151" si="85">D152</f>
        <v>84400</v>
      </c>
      <c r="E151" s="64">
        <f t="shared" si="85"/>
        <v>70300</v>
      </c>
      <c r="F151" s="109">
        <f t="shared" ref="F151:F152" si="86">D151-E151</f>
        <v>14100</v>
      </c>
    </row>
    <row r="152" spans="1:6" ht="18.75" customHeight="1">
      <c r="A152" s="62" t="s">
        <v>84</v>
      </c>
      <c r="B152" s="63">
        <v>200</v>
      </c>
      <c r="C152" s="63" t="s">
        <v>460</v>
      </c>
      <c r="D152" s="64">
        <f>D153</f>
        <v>84400</v>
      </c>
      <c r="E152" s="64">
        <f>E153</f>
        <v>70300</v>
      </c>
      <c r="F152" s="109">
        <f t="shared" si="86"/>
        <v>14100</v>
      </c>
    </row>
    <row r="153" spans="1:6" ht="18.75" customHeight="1">
      <c r="A153" s="62" t="s">
        <v>49</v>
      </c>
      <c r="B153" s="63">
        <v>200</v>
      </c>
      <c r="C153" s="63" t="s">
        <v>461</v>
      </c>
      <c r="D153" s="64">
        <v>84400</v>
      </c>
      <c r="E153" s="64">
        <v>70300</v>
      </c>
      <c r="F153" s="109">
        <f t="shared" ref="F153:F154" si="87">D153-E153</f>
        <v>14100</v>
      </c>
    </row>
    <row r="154" spans="1:6" ht="24" customHeight="1">
      <c r="A154" s="62" t="s">
        <v>168</v>
      </c>
      <c r="B154" s="63">
        <v>200</v>
      </c>
      <c r="C154" s="63" t="s">
        <v>462</v>
      </c>
      <c r="D154" s="64">
        <f t="shared" ref="D154:E157" si="88">D155</f>
        <v>14000</v>
      </c>
      <c r="E154" s="64">
        <f t="shared" si="88"/>
        <v>12700</v>
      </c>
      <c r="F154" s="109">
        <f t="shared" si="87"/>
        <v>1300</v>
      </c>
    </row>
    <row r="155" spans="1:6" ht="83.25" customHeight="1">
      <c r="A155" s="62" t="s">
        <v>325</v>
      </c>
      <c r="B155" s="63">
        <v>200</v>
      </c>
      <c r="C155" s="63" t="s">
        <v>463</v>
      </c>
      <c r="D155" s="64">
        <f t="shared" si="88"/>
        <v>14000</v>
      </c>
      <c r="E155" s="64">
        <f t="shared" si="88"/>
        <v>12700</v>
      </c>
      <c r="F155" s="109">
        <f t="shared" ref="F155" si="89">D155-E155</f>
        <v>1300</v>
      </c>
    </row>
    <row r="156" spans="1:6" ht="28.5" customHeight="1">
      <c r="A156" s="62" t="s">
        <v>101</v>
      </c>
      <c r="B156" s="63">
        <v>200</v>
      </c>
      <c r="C156" s="63" t="s">
        <v>464</v>
      </c>
      <c r="D156" s="64">
        <f t="shared" si="88"/>
        <v>14000</v>
      </c>
      <c r="E156" s="64">
        <f t="shared" si="88"/>
        <v>12700</v>
      </c>
      <c r="F156" s="128"/>
    </row>
    <row r="157" spans="1:6" ht="29.25" customHeight="1">
      <c r="A157" s="62" t="s">
        <v>102</v>
      </c>
      <c r="B157" s="63">
        <v>200</v>
      </c>
      <c r="C157" s="63" t="s">
        <v>465</v>
      </c>
      <c r="D157" s="64">
        <f t="shared" si="88"/>
        <v>14000</v>
      </c>
      <c r="E157" s="64">
        <f t="shared" si="88"/>
        <v>12700</v>
      </c>
      <c r="F157" s="109">
        <f t="shared" ref="F157:F158" si="90">D157-E157</f>
        <v>1300</v>
      </c>
    </row>
    <row r="158" spans="1:6" ht="27.75" customHeight="1">
      <c r="A158" s="62" t="s">
        <v>138</v>
      </c>
      <c r="B158" s="63">
        <v>200</v>
      </c>
      <c r="C158" s="63" t="s">
        <v>466</v>
      </c>
      <c r="D158" s="64">
        <v>14000</v>
      </c>
      <c r="E158" s="64">
        <v>12700</v>
      </c>
      <c r="F158" s="109">
        <f t="shared" si="90"/>
        <v>1300</v>
      </c>
    </row>
    <row r="159" spans="1:6" ht="14.25" hidden="1" customHeight="1">
      <c r="A159" s="62" t="s">
        <v>145</v>
      </c>
      <c r="B159" s="63">
        <v>200</v>
      </c>
      <c r="C159" s="63" t="s">
        <v>275</v>
      </c>
      <c r="D159" s="64"/>
      <c r="E159" s="64"/>
      <c r="F159" s="151">
        <f t="shared" ref="F159" si="91">D159-E159</f>
        <v>0</v>
      </c>
    </row>
    <row r="160" spans="1:6" ht="54.75" hidden="1" customHeight="1">
      <c r="A160" s="62" t="s">
        <v>286</v>
      </c>
      <c r="B160" s="63">
        <v>200</v>
      </c>
      <c r="C160" s="63" t="s">
        <v>276</v>
      </c>
      <c r="D160" s="64"/>
      <c r="E160" s="64"/>
      <c r="F160" s="151"/>
    </row>
    <row r="161" spans="1:6" ht="24.75" hidden="1" customHeight="1">
      <c r="A161" s="62" t="s">
        <v>138</v>
      </c>
      <c r="B161" s="63">
        <v>200</v>
      </c>
      <c r="C161" s="63" t="s">
        <v>277</v>
      </c>
      <c r="D161" s="64"/>
      <c r="E161" s="64"/>
      <c r="F161" s="151">
        <f t="shared" ref="F161" si="92">D161-E161</f>
        <v>0</v>
      </c>
    </row>
    <row r="162" spans="1:6" ht="14.25" hidden="1" customHeight="1">
      <c r="A162" s="62" t="s">
        <v>74</v>
      </c>
      <c r="B162" s="63">
        <v>200</v>
      </c>
      <c r="C162" s="63" t="s">
        <v>278</v>
      </c>
      <c r="D162" s="64"/>
      <c r="E162" s="64"/>
      <c r="F162" s="151"/>
    </row>
    <row r="163" spans="1:6" ht="14.25" hidden="1" customHeight="1">
      <c r="A163" s="62" t="s">
        <v>77</v>
      </c>
      <c r="B163" s="63">
        <v>200</v>
      </c>
      <c r="C163" s="63" t="s">
        <v>279</v>
      </c>
      <c r="D163" s="64"/>
      <c r="E163" s="64"/>
      <c r="F163" s="151">
        <f t="shared" ref="F163" si="93">D163-E163</f>
        <v>0</v>
      </c>
    </row>
    <row r="164" spans="1:6" ht="14.25" hidden="1" customHeight="1">
      <c r="A164" s="62" t="s">
        <v>80</v>
      </c>
      <c r="B164" s="63">
        <v>200</v>
      </c>
      <c r="C164" s="63" t="s">
        <v>280</v>
      </c>
      <c r="D164" s="64"/>
      <c r="E164" s="64"/>
      <c r="F164" s="151"/>
    </row>
    <row r="165" spans="1:6" ht="105.75" hidden="1" customHeight="1">
      <c r="A165" s="62" t="s">
        <v>296</v>
      </c>
      <c r="B165" s="63">
        <v>200</v>
      </c>
      <c r="C165" s="63" t="s">
        <v>297</v>
      </c>
      <c r="D165" s="64"/>
      <c r="E165" s="64"/>
      <c r="F165" s="151">
        <f t="shared" ref="F165" si="94">D165-E165</f>
        <v>0</v>
      </c>
    </row>
    <row r="166" spans="1:6" ht="30.75" hidden="1" customHeight="1">
      <c r="A166" s="62" t="s">
        <v>138</v>
      </c>
      <c r="B166" s="63">
        <v>200</v>
      </c>
      <c r="C166" s="63" t="s">
        <v>298</v>
      </c>
      <c r="D166" s="64"/>
      <c r="E166" s="64"/>
      <c r="F166" s="151"/>
    </row>
    <row r="167" spans="1:6" ht="12.75" hidden="1" customHeight="1">
      <c r="A167" s="62" t="s">
        <v>74</v>
      </c>
      <c r="B167" s="63">
        <v>200</v>
      </c>
      <c r="C167" s="63" t="s">
        <v>299</v>
      </c>
      <c r="D167" s="64"/>
      <c r="E167" s="64"/>
      <c r="F167" s="151">
        <f t="shared" ref="F167" si="95">D167-E167</f>
        <v>0</v>
      </c>
    </row>
    <row r="168" spans="1:6" ht="15.75" hidden="1" customHeight="1">
      <c r="A168" s="62" t="s">
        <v>77</v>
      </c>
      <c r="B168" s="63">
        <v>200</v>
      </c>
      <c r="C168" s="63" t="s">
        <v>300</v>
      </c>
      <c r="D168" s="64"/>
      <c r="E168" s="64"/>
      <c r="F168" s="151"/>
    </row>
    <row r="169" spans="1:6" ht="17.25" hidden="1" customHeight="1">
      <c r="A169" s="62" t="s">
        <v>80</v>
      </c>
      <c r="B169" s="63">
        <v>200</v>
      </c>
      <c r="C169" s="63" t="s">
        <v>301</v>
      </c>
      <c r="D169" s="110"/>
      <c r="E169" s="110"/>
      <c r="F169" s="153">
        <f>D170-E170</f>
        <v>695087.69</v>
      </c>
    </row>
    <row r="170" spans="1:6" ht="17.25" customHeight="1">
      <c r="A170" s="107" t="s">
        <v>108</v>
      </c>
      <c r="B170" s="63">
        <v>200</v>
      </c>
      <c r="C170" s="129" t="s">
        <v>467</v>
      </c>
      <c r="D170" s="110">
        <f t="shared" ref="D170:E170" si="96">D171</f>
        <v>1012900</v>
      </c>
      <c r="E170" s="110">
        <f t="shared" si="96"/>
        <v>317812.31</v>
      </c>
      <c r="F170" s="153"/>
    </row>
    <row r="171" spans="1:6" ht="23.25" customHeight="1">
      <c r="A171" s="62" t="s">
        <v>109</v>
      </c>
      <c r="B171" s="63">
        <v>200</v>
      </c>
      <c r="C171" s="129" t="s">
        <v>468</v>
      </c>
      <c r="D171" s="64">
        <f>SUM(D173+D193)</f>
        <v>1012900</v>
      </c>
      <c r="E171" s="64">
        <f>SUM(E173+E193)</f>
        <v>317812.31</v>
      </c>
      <c r="F171" s="109">
        <f t="shared" ref="F171:F172" si="97">D171-E171</f>
        <v>695087.69</v>
      </c>
    </row>
    <row r="172" spans="1:6" ht="28.5" customHeight="1">
      <c r="A172" s="62" t="s">
        <v>169</v>
      </c>
      <c r="B172" s="63">
        <v>200</v>
      </c>
      <c r="C172" s="129" t="s">
        <v>469</v>
      </c>
      <c r="D172" s="64">
        <f>SUM(D173+D193)</f>
        <v>1012900</v>
      </c>
      <c r="E172" s="64">
        <f>SUM(E173+E193)</f>
        <v>317812.31</v>
      </c>
      <c r="F172" s="109">
        <f t="shared" si="97"/>
        <v>695087.69</v>
      </c>
    </row>
    <row r="173" spans="1:6" ht="31.5" customHeight="1">
      <c r="A173" s="62" t="s">
        <v>170</v>
      </c>
      <c r="B173" s="63">
        <v>200</v>
      </c>
      <c r="C173" s="129" t="s">
        <v>470</v>
      </c>
      <c r="D173" s="64">
        <f>SUM(D174,D178,D182)</f>
        <v>863800</v>
      </c>
      <c r="E173" s="64">
        <f>SUM(E174+E178+E182)</f>
        <v>170612.31</v>
      </c>
      <c r="F173" s="109">
        <f t="shared" ref="F173:F174" si="98">D173-E173</f>
        <v>693187.69</v>
      </c>
    </row>
    <row r="174" spans="1:6" ht="85.5" customHeight="1">
      <c r="A174" s="62" t="s">
        <v>302</v>
      </c>
      <c r="B174" s="63">
        <v>200</v>
      </c>
      <c r="C174" s="129" t="s">
        <v>471</v>
      </c>
      <c r="D174" s="64">
        <f t="shared" ref="D174:E176" si="99">D175</f>
        <v>731000</v>
      </c>
      <c r="E174" s="64">
        <f t="shared" si="99"/>
        <v>160612.31</v>
      </c>
      <c r="F174" s="109">
        <f t="shared" si="98"/>
        <v>570387.68999999994</v>
      </c>
    </row>
    <row r="175" spans="1:6" ht="30" customHeight="1">
      <c r="A175" s="62" t="s">
        <v>101</v>
      </c>
      <c r="B175" s="63">
        <v>200</v>
      </c>
      <c r="C175" s="129" t="s">
        <v>472</v>
      </c>
      <c r="D175" s="64">
        <f t="shared" si="99"/>
        <v>731000</v>
      </c>
      <c r="E175" s="64">
        <f t="shared" si="99"/>
        <v>160612.31</v>
      </c>
      <c r="F175" s="109">
        <f t="shared" ref="F175:F176" si="100">D175-E175</f>
        <v>570387.68999999994</v>
      </c>
    </row>
    <row r="176" spans="1:6" ht="25.5" customHeight="1">
      <c r="A176" s="62" t="s">
        <v>102</v>
      </c>
      <c r="B176" s="63">
        <v>200</v>
      </c>
      <c r="C176" s="129" t="s">
        <v>473</v>
      </c>
      <c r="D176" s="64">
        <f t="shared" si="99"/>
        <v>731000</v>
      </c>
      <c r="E176" s="64">
        <f t="shared" si="99"/>
        <v>160612.31</v>
      </c>
      <c r="F176" s="109">
        <f t="shared" si="100"/>
        <v>570387.68999999994</v>
      </c>
    </row>
    <row r="177" spans="1:6" ht="30.75" customHeight="1">
      <c r="A177" s="62" t="s">
        <v>138</v>
      </c>
      <c r="B177" s="63">
        <v>200</v>
      </c>
      <c r="C177" s="129" t="s">
        <v>474</v>
      </c>
      <c r="D177" s="64">
        <v>731000</v>
      </c>
      <c r="E177" s="64">
        <v>160612.31</v>
      </c>
      <c r="F177" s="109">
        <f t="shared" ref="F177:F178" si="101">D177-E177</f>
        <v>570387.68999999994</v>
      </c>
    </row>
    <row r="178" spans="1:6" ht="68.25" customHeight="1">
      <c r="A178" s="62" t="s">
        <v>289</v>
      </c>
      <c r="B178" s="63">
        <v>200</v>
      </c>
      <c r="C178" s="129" t="s">
        <v>475</v>
      </c>
      <c r="D178" s="64">
        <f t="shared" ref="D178:E180" si="102">SUM(D179)</f>
        <v>122800</v>
      </c>
      <c r="E178" s="64">
        <f t="shared" si="102"/>
        <v>0</v>
      </c>
      <c r="F178" s="109">
        <f t="shared" si="101"/>
        <v>122800</v>
      </c>
    </row>
    <row r="179" spans="1:6" ht="27" customHeight="1">
      <c r="A179" s="62" t="s">
        <v>101</v>
      </c>
      <c r="B179" s="63">
        <v>200</v>
      </c>
      <c r="C179" s="129" t="s">
        <v>476</v>
      </c>
      <c r="D179" s="64">
        <f t="shared" si="102"/>
        <v>122800</v>
      </c>
      <c r="E179" s="64">
        <f t="shared" si="102"/>
        <v>0</v>
      </c>
      <c r="F179" s="151">
        <f t="shared" ref="F179" si="103">D179-E179</f>
        <v>122800</v>
      </c>
    </row>
    <row r="180" spans="1:6" ht="27" customHeight="1">
      <c r="A180" s="62" t="s">
        <v>102</v>
      </c>
      <c r="B180" s="63">
        <v>200</v>
      </c>
      <c r="C180" s="129" t="s">
        <v>477</v>
      </c>
      <c r="D180" s="64">
        <f t="shared" si="102"/>
        <v>122800</v>
      </c>
      <c r="E180" s="64">
        <f t="shared" si="102"/>
        <v>0</v>
      </c>
      <c r="F180" s="151"/>
    </row>
    <row r="181" spans="1:6" ht="27" customHeight="1">
      <c r="A181" s="62" t="s">
        <v>138</v>
      </c>
      <c r="B181" s="63">
        <v>200</v>
      </c>
      <c r="C181" s="129" t="s">
        <v>478</v>
      </c>
      <c r="D181" s="64">
        <v>122800</v>
      </c>
      <c r="E181" s="64">
        <v>0</v>
      </c>
      <c r="F181" s="109">
        <f t="shared" ref="F181:F182" si="104">D181-E181</f>
        <v>122800</v>
      </c>
    </row>
    <row r="182" spans="1:6" ht="77.25" customHeight="1">
      <c r="A182" s="62" t="s">
        <v>303</v>
      </c>
      <c r="B182" s="63">
        <v>200</v>
      </c>
      <c r="C182" s="129" t="s">
        <v>479</v>
      </c>
      <c r="D182" s="64">
        <f t="shared" ref="D182:E184" si="105">D183</f>
        <v>10000</v>
      </c>
      <c r="E182" s="64">
        <f t="shared" si="105"/>
        <v>10000</v>
      </c>
      <c r="F182" s="109">
        <f t="shared" si="104"/>
        <v>0</v>
      </c>
    </row>
    <row r="183" spans="1:6" ht="28.5" customHeight="1">
      <c r="A183" s="62" t="s">
        <v>101</v>
      </c>
      <c r="B183" s="63">
        <v>200</v>
      </c>
      <c r="C183" s="129" t="s">
        <v>480</v>
      </c>
      <c r="D183" s="64">
        <f t="shared" si="105"/>
        <v>10000</v>
      </c>
      <c r="E183" s="64">
        <f t="shared" si="105"/>
        <v>10000</v>
      </c>
      <c r="F183" s="109">
        <f t="shared" ref="F183:F184" si="106">D183-E183</f>
        <v>0</v>
      </c>
    </row>
    <row r="184" spans="1:6" ht="24" customHeight="1">
      <c r="A184" s="62" t="s">
        <v>102</v>
      </c>
      <c r="B184" s="63">
        <v>200</v>
      </c>
      <c r="C184" s="129" t="s">
        <v>481</v>
      </c>
      <c r="D184" s="64">
        <f t="shared" si="105"/>
        <v>10000</v>
      </c>
      <c r="E184" s="64">
        <f t="shared" si="105"/>
        <v>10000</v>
      </c>
      <c r="F184" s="109">
        <f t="shared" si="106"/>
        <v>0</v>
      </c>
    </row>
    <row r="185" spans="1:6" ht="26.25" customHeight="1">
      <c r="A185" s="62" t="s">
        <v>138</v>
      </c>
      <c r="B185" s="63">
        <v>200</v>
      </c>
      <c r="C185" s="129" t="s">
        <v>482</v>
      </c>
      <c r="D185" s="64">
        <v>10000</v>
      </c>
      <c r="E185" s="64">
        <v>10000</v>
      </c>
      <c r="F185" s="151">
        <f t="shared" ref="F185" si="107">D185-E185</f>
        <v>0</v>
      </c>
    </row>
    <row r="186" spans="1:6" ht="13.5" hidden="1" customHeight="1">
      <c r="A186" s="62" t="s">
        <v>290</v>
      </c>
      <c r="B186" s="63">
        <v>200</v>
      </c>
      <c r="C186" s="129" t="s">
        <v>330</v>
      </c>
      <c r="D186" s="64"/>
      <c r="E186" s="64"/>
      <c r="F186" s="151"/>
    </row>
    <row r="187" spans="1:6" ht="19.5" hidden="1" customHeight="1">
      <c r="A187" s="130" t="s">
        <v>145</v>
      </c>
      <c r="B187" s="63">
        <v>200</v>
      </c>
      <c r="C187" s="129" t="s">
        <v>331</v>
      </c>
      <c r="D187" s="64"/>
      <c r="E187" s="64"/>
      <c r="F187" s="151">
        <f t="shared" ref="F187" si="108">D187-E187</f>
        <v>0</v>
      </c>
    </row>
    <row r="188" spans="1:6" ht="52.5" hidden="1" customHeight="1">
      <c r="A188" s="131" t="s">
        <v>291</v>
      </c>
      <c r="B188" s="63">
        <v>200</v>
      </c>
      <c r="C188" s="129" t="s">
        <v>332</v>
      </c>
      <c r="D188" s="64"/>
      <c r="E188" s="64"/>
      <c r="F188" s="151"/>
    </row>
    <row r="189" spans="1:6" ht="29.25" hidden="1" customHeight="1">
      <c r="A189" s="62" t="s">
        <v>138</v>
      </c>
      <c r="B189" s="63">
        <v>200</v>
      </c>
      <c r="C189" s="129" t="s">
        <v>333</v>
      </c>
      <c r="D189" s="64"/>
      <c r="E189" s="64"/>
      <c r="F189" s="151">
        <f t="shared" ref="F189" si="109">D189-E189</f>
        <v>0</v>
      </c>
    </row>
    <row r="190" spans="1:6" ht="13.5" hidden="1" customHeight="1">
      <c r="A190" s="62" t="s">
        <v>74</v>
      </c>
      <c r="B190" s="63">
        <v>200</v>
      </c>
      <c r="C190" s="129" t="s">
        <v>334</v>
      </c>
      <c r="D190" s="64"/>
      <c r="E190" s="64"/>
      <c r="F190" s="151"/>
    </row>
    <row r="191" spans="1:6" ht="13.5" hidden="1" customHeight="1">
      <c r="A191" s="62" t="s">
        <v>77</v>
      </c>
      <c r="B191" s="63">
        <v>200</v>
      </c>
      <c r="C191" s="129" t="s">
        <v>335</v>
      </c>
      <c r="D191" s="64"/>
      <c r="E191" s="64"/>
      <c r="F191" s="151">
        <f t="shared" ref="F191" si="110">D191-E191</f>
        <v>0</v>
      </c>
    </row>
    <row r="192" spans="1:6" ht="13.5" hidden="1" customHeight="1">
      <c r="A192" s="62" t="s">
        <v>80</v>
      </c>
      <c r="B192" s="63">
        <v>200</v>
      </c>
      <c r="C192" s="129" t="s">
        <v>336</v>
      </c>
      <c r="D192" s="64"/>
      <c r="E192" s="64"/>
      <c r="F192" s="151"/>
    </row>
    <row r="193" spans="1:6" ht="28.5" customHeight="1">
      <c r="A193" s="62" t="s">
        <v>338</v>
      </c>
      <c r="B193" s="63">
        <v>200</v>
      </c>
      <c r="C193" s="129" t="s">
        <v>483</v>
      </c>
      <c r="D193" s="64">
        <f t="shared" ref="D193:E196" si="111">SUM(D194)</f>
        <v>149100</v>
      </c>
      <c r="E193" s="64">
        <f t="shared" si="111"/>
        <v>147200</v>
      </c>
      <c r="F193" s="109">
        <f t="shared" ref="F193:F194" si="112">D193-E193</f>
        <v>1900</v>
      </c>
    </row>
    <row r="194" spans="1:6" ht="68.25" customHeight="1">
      <c r="A194" s="62" t="s">
        <v>337</v>
      </c>
      <c r="B194" s="63">
        <v>200</v>
      </c>
      <c r="C194" s="129" t="s">
        <v>484</v>
      </c>
      <c r="D194" s="64">
        <f t="shared" si="111"/>
        <v>149100</v>
      </c>
      <c r="E194" s="64">
        <f t="shared" si="111"/>
        <v>147200</v>
      </c>
      <c r="F194" s="109">
        <f t="shared" si="112"/>
        <v>1900</v>
      </c>
    </row>
    <row r="195" spans="1:6" ht="25.5" customHeight="1">
      <c r="A195" s="62" t="s">
        <v>101</v>
      </c>
      <c r="B195" s="63">
        <v>200</v>
      </c>
      <c r="C195" s="129" t="s">
        <v>485</v>
      </c>
      <c r="D195" s="64">
        <f t="shared" si="111"/>
        <v>149100</v>
      </c>
      <c r="E195" s="64">
        <f t="shared" si="111"/>
        <v>147200</v>
      </c>
      <c r="F195" s="109">
        <f t="shared" ref="F195:F196" si="113">D195-E195</f>
        <v>1900</v>
      </c>
    </row>
    <row r="196" spans="1:6" ht="24.75" customHeight="1">
      <c r="A196" s="62" t="s">
        <v>102</v>
      </c>
      <c r="B196" s="63">
        <v>200</v>
      </c>
      <c r="C196" s="129" t="s">
        <v>486</v>
      </c>
      <c r="D196" s="64">
        <f t="shared" si="111"/>
        <v>149100</v>
      </c>
      <c r="E196" s="64">
        <f t="shared" si="111"/>
        <v>147200</v>
      </c>
      <c r="F196" s="109">
        <f t="shared" si="113"/>
        <v>1900</v>
      </c>
    </row>
    <row r="197" spans="1:6" ht="27" customHeight="1">
      <c r="A197" s="62" t="s">
        <v>138</v>
      </c>
      <c r="B197" s="63">
        <v>200</v>
      </c>
      <c r="C197" s="129" t="s">
        <v>487</v>
      </c>
      <c r="D197" s="64">
        <v>149100</v>
      </c>
      <c r="E197" s="64">
        <v>147200</v>
      </c>
      <c r="F197" s="109">
        <f t="shared" ref="F197:F198" si="114">D197-E197</f>
        <v>1900</v>
      </c>
    </row>
    <row r="198" spans="1:6" ht="19.5" customHeight="1">
      <c r="A198" s="107" t="s">
        <v>91</v>
      </c>
      <c r="B198" s="63">
        <v>200</v>
      </c>
      <c r="C198" s="63" t="s">
        <v>488</v>
      </c>
      <c r="D198" s="110">
        <f>D199+D210+D225</f>
        <v>1904000</v>
      </c>
      <c r="E198" s="110">
        <f>E199+E210+E225</f>
        <v>1698580.43</v>
      </c>
      <c r="F198" s="111">
        <f t="shared" si="114"/>
        <v>205419.57000000007</v>
      </c>
    </row>
    <row r="199" spans="1:6" ht="15" customHeight="1">
      <c r="A199" s="62" t="s">
        <v>246</v>
      </c>
      <c r="B199" s="63">
        <v>200</v>
      </c>
      <c r="C199" s="63" t="s">
        <v>489</v>
      </c>
      <c r="D199" s="64">
        <f>SUM(D200)</f>
        <v>24200</v>
      </c>
      <c r="E199" s="64">
        <f>SUM(E200)</f>
        <v>11508.48</v>
      </c>
      <c r="F199" s="109">
        <f t="shared" ref="F199:F200" si="115">D199-E199</f>
        <v>12691.52</v>
      </c>
    </row>
    <row r="200" spans="1:6" ht="36" customHeight="1">
      <c r="A200" s="114" t="s">
        <v>490</v>
      </c>
      <c r="B200" s="63">
        <v>200</v>
      </c>
      <c r="C200" s="63" t="s">
        <v>491</v>
      </c>
      <c r="D200" s="64">
        <f>SUM(D201)</f>
        <v>24200</v>
      </c>
      <c r="E200" s="64">
        <f>SUM(E201)</f>
        <v>11508.48</v>
      </c>
      <c r="F200" s="109">
        <f t="shared" si="115"/>
        <v>12691.52</v>
      </c>
    </row>
    <row r="201" spans="1:6" ht="27" customHeight="1">
      <c r="A201" s="62" t="s">
        <v>250</v>
      </c>
      <c r="B201" s="63">
        <v>200</v>
      </c>
      <c r="C201" s="63" t="s">
        <v>492</v>
      </c>
      <c r="D201" s="64">
        <f>SUM(D202+D206)</f>
        <v>24200</v>
      </c>
      <c r="E201" s="64">
        <f t="shared" ref="D201:E202" si="116">E202</f>
        <v>11508.48</v>
      </c>
      <c r="F201" s="109">
        <f t="shared" ref="F201:F202" si="117">D201-E201</f>
        <v>12691.52</v>
      </c>
    </row>
    <row r="202" spans="1:6" ht="90.75" customHeight="1">
      <c r="A202" s="62" t="s">
        <v>315</v>
      </c>
      <c r="B202" s="63">
        <v>200</v>
      </c>
      <c r="C202" s="63" t="s">
        <v>493</v>
      </c>
      <c r="D202" s="64">
        <f t="shared" si="116"/>
        <v>20000</v>
      </c>
      <c r="E202" s="64">
        <f t="shared" si="116"/>
        <v>11508.48</v>
      </c>
      <c r="F202" s="109">
        <f t="shared" si="117"/>
        <v>8491.52</v>
      </c>
    </row>
    <row r="203" spans="1:6" ht="27" customHeight="1">
      <c r="A203" s="62" t="s">
        <v>101</v>
      </c>
      <c r="B203" s="63">
        <v>200</v>
      </c>
      <c r="C203" s="63" t="s">
        <v>494</v>
      </c>
      <c r="D203" s="64">
        <f>SUM(D204)</f>
        <v>20000</v>
      </c>
      <c r="E203" s="64">
        <f>SUM(E204)</f>
        <v>11508.48</v>
      </c>
      <c r="F203" s="109">
        <f t="shared" ref="F203:F204" si="118">D203-E203</f>
        <v>8491.52</v>
      </c>
    </row>
    <row r="204" spans="1:6" ht="27" customHeight="1">
      <c r="A204" s="62" t="s">
        <v>102</v>
      </c>
      <c r="B204" s="63">
        <v>200</v>
      </c>
      <c r="C204" s="63" t="s">
        <v>495</v>
      </c>
      <c r="D204" s="64">
        <f>SUM(D205)</f>
        <v>20000</v>
      </c>
      <c r="E204" s="64">
        <f>SUM(E205)</f>
        <v>11508.48</v>
      </c>
      <c r="F204" s="109">
        <f t="shared" si="118"/>
        <v>8491.52</v>
      </c>
    </row>
    <row r="205" spans="1:6" ht="27" customHeight="1">
      <c r="A205" s="62" t="s">
        <v>138</v>
      </c>
      <c r="B205" s="63">
        <v>200</v>
      </c>
      <c r="C205" s="63" t="s">
        <v>496</v>
      </c>
      <c r="D205" s="64">
        <v>20000</v>
      </c>
      <c r="E205" s="64">
        <v>11508.48</v>
      </c>
      <c r="F205" s="64">
        <f t="shared" ref="F205" si="119">D205-E205</f>
        <v>8491.52</v>
      </c>
    </row>
    <row r="206" spans="1:6" ht="75.75" customHeight="1">
      <c r="A206" s="132" t="s">
        <v>498</v>
      </c>
      <c r="B206" s="63">
        <v>200</v>
      </c>
      <c r="C206" s="63" t="s">
        <v>497</v>
      </c>
      <c r="D206" s="64">
        <f t="shared" ref="D206:E208" si="120">SUM(D207)</f>
        <v>4200</v>
      </c>
      <c r="E206" s="64">
        <f t="shared" si="120"/>
        <v>0</v>
      </c>
      <c r="F206" s="64"/>
    </row>
    <row r="207" spans="1:6" ht="25.5" customHeight="1">
      <c r="A207" s="62" t="s">
        <v>102</v>
      </c>
      <c r="B207" s="63">
        <v>200</v>
      </c>
      <c r="C207" s="63" t="s">
        <v>499</v>
      </c>
      <c r="D207" s="64">
        <f t="shared" si="120"/>
        <v>4200</v>
      </c>
      <c r="E207" s="64">
        <f t="shared" si="120"/>
        <v>0</v>
      </c>
      <c r="F207" s="109">
        <f t="shared" ref="F207:F208" si="121">D207-E207</f>
        <v>4200</v>
      </c>
    </row>
    <row r="208" spans="1:6" ht="30" customHeight="1">
      <c r="A208" s="62" t="s">
        <v>138</v>
      </c>
      <c r="B208" s="63">
        <v>200</v>
      </c>
      <c r="C208" s="63" t="s">
        <v>500</v>
      </c>
      <c r="D208" s="64">
        <f t="shared" si="120"/>
        <v>4200</v>
      </c>
      <c r="E208" s="64">
        <f t="shared" si="120"/>
        <v>0</v>
      </c>
      <c r="F208" s="109">
        <f t="shared" si="121"/>
        <v>4200</v>
      </c>
    </row>
    <row r="209" spans="1:6" ht="30" customHeight="1">
      <c r="A209" s="62" t="s">
        <v>138</v>
      </c>
      <c r="B209" s="63">
        <v>200</v>
      </c>
      <c r="C209" s="63" t="s">
        <v>501</v>
      </c>
      <c r="D209" s="64">
        <v>4200</v>
      </c>
      <c r="E209" s="64">
        <v>0</v>
      </c>
      <c r="F209" s="109">
        <f>D209-E209</f>
        <v>4200</v>
      </c>
    </row>
    <row r="210" spans="1:6" ht="23.25" customHeight="1">
      <c r="A210" s="62" t="s">
        <v>247</v>
      </c>
      <c r="B210" s="63">
        <v>200</v>
      </c>
      <c r="C210" s="63" t="s">
        <v>502</v>
      </c>
      <c r="D210" s="64">
        <f>SUM(D212)</f>
        <v>255800</v>
      </c>
      <c r="E210" s="64">
        <f>SUM(E212)</f>
        <v>252755</v>
      </c>
      <c r="F210" s="109">
        <f>D210-E210</f>
        <v>3045</v>
      </c>
    </row>
    <row r="211" spans="1:6" ht="33" hidden="1" customHeight="1">
      <c r="A211" s="62" t="s">
        <v>248</v>
      </c>
      <c r="B211" s="63">
        <v>200</v>
      </c>
      <c r="C211" s="63" t="s">
        <v>249</v>
      </c>
      <c r="D211" s="64">
        <f t="shared" ref="D211" si="122">D213</f>
        <v>255800</v>
      </c>
      <c r="E211" s="64">
        <f t="shared" ref="E211" si="123">E213</f>
        <v>252755</v>
      </c>
      <c r="F211" s="151">
        <f t="shared" ref="F211" si="124">D211-E211</f>
        <v>3045</v>
      </c>
    </row>
    <row r="212" spans="1:6" ht="38.25" customHeight="1">
      <c r="A212" s="114" t="s">
        <v>490</v>
      </c>
      <c r="B212" s="63">
        <v>200</v>
      </c>
      <c r="C212" s="63" t="s">
        <v>503</v>
      </c>
      <c r="D212" s="64">
        <f>SUM(D213)</f>
        <v>255800</v>
      </c>
      <c r="E212" s="64">
        <f>SUM(E213)</f>
        <v>252755</v>
      </c>
      <c r="F212" s="151"/>
    </row>
    <row r="213" spans="1:6" ht="29.25" customHeight="1">
      <c r="A213" s="62" t="s">
        <v>250</v>
      </c>
      <c r="B213" s="63">
        <v>200</v>
      </c>
      <c r="C213" s="63" t="s">
        <v>504</v>
      </c>
      <c r="D213" s="64">
        <f>SUM(D221)</f>
        <v>255800</v>
      </c>
      <c r="E213" s="64">
        <f>SUM(E221)</f>
        <v>252755</v>
      </c>
      <c r="F213" s="151">
        <f t="shared" ref="F213" si="125">D213-E213</f>
        <v>3045</v>
      </c>
    </row>
    <row r="214" spans="1:6" ht="78.75" hidden="1" customHeight="1">
      <c r="A214" s="62" t="s">
        <v>287</v>
      </c>
      <c r="B214" s="63">
        <v>200</v>
      </c>
      <c r="C214" s="63" t="s">
        <v>257</v>
      </c>
      <c r="D214" s="64"/>
      <c r="E214" s="64"/>
      <c r="F214" s="151"/>
    </row>
    <row r="215" spans="1:6" ht="22.5" hidden="1" customHeight="1">
      <c r="A215" s="62" t="s">
        <v>101</v>
      </c>
      <c r="B215" s="63">
        <v>200</v>
      </c>
      <c r="C215" s="63" t="s">
        <v>256</v>
      </c>
      <c r="D215" s="64"/>
      <c r="E215" s="64"/>
      <c r="F215" s="151">
        <f t="shared" ref="F215" si="126">D215-E215</f>
        <v>0</v>
      </c>
    </row>
    <row r="216" spans="1:6" ht="24.75" hidden="1" customHeight="1">
      <c r="A216" s="62" t="s">
        <v>102</v>
      </c>
      <c r="B216" s="63">
        <v>200</v>
      </c>
      <c r="C216" s="63" t="s">
        <v>255</v>
      </c>
      <c r="D216" s="64"/>
      <c r="E216" s="64"/>
      <c r="F216" s="151"/>
    </row>
    <row r="217" spans="1:6" ht="27" hidden="1" customHeight="1">
      <c r="A217" s="62" t="s">
        <v>138</v>
      </c>
      <c r="B217" s="63">
        <v>200</v>
      </c>
      <c r="C217" s="63" t="s">
        <v>254</v>
      </c>
      <c r="D217" s="64"/>
      <c r="E217" s="64"/>
      <c r="F217" s="151">
        <f t="shared" ref="F217" si="127">D217-E217</f>
        <v>0</v>
      </c>
    </row>
    <row r="218" spans="1:6" ht="15" hidden="1" customHeight="1">
      <c r="A218" s="62" t="s">
        <v>74</v>
      </c>
      <c r="B218" s="63">
        <v>200</v>
      </c>
      <c r="C218" s="63" t="s">
        <v>253</v>
      </c>
      <c r="D218" s="64"/>
      <c r="E218" s="64"/>
      <c r="F218" s="151"/>
    </row>
    <row r="219" spans="1:6" ht="14.25" hidden="1" customHeight="1">
      <c r="A219" s="62" t="s">
        <v>77</v>
      </c>
      <c r="B219" s="63">
        <v>200</v>
      </c>
      <c r="C219" s="63" t="s">
        <v>252</v>
      </c>
      <c r="D219" s="64"/>
      <c r="E219" s="64"/>
      <c r="F219" s="151">
        <f t="shared" ref="F219" si="128">D219-E219</f>
        <v>0</v>
      </c>
    </row>
    <row r="220" spans="1:6" ht="12" hidden="1" customHeight="1">
      <c r="A220" s="62" t="s">
        <v>80</v>
      </c>
      <c r="B220" s="63">
        <v>200</v>
      </c>
      <c r="C220" s="63" t="s">
        <v>251</v>
      </c>
      <c r="D220" s="64"/>
      <c r="E220" s="64"/>
      <c r="F220" s="151"/>
    </row>
    <row r="221" spans="1:6" ht="79.5" customHeight="1">
      <c r="A221" s="132" t="s">
        <v>506</v>
      </c>
      <c r="B221" s="63">
        <v>200</v>
      </c>
      <c r="C221" s="63" t="s">
        <v>505</v>
      </c>
      <c r="D221" s="64">
        <f t="shared" ref="D221:E223" si="129">SUM(D222)</f>
        <v>255800</v>
      </c>
      <c r="E221" s="64">
        <f t="shared" si="129"/>
        <v>252755</v>
      </c>
      <c r="F221" s="109">
        <f t="shared" ref="F221:F222" si="130">D221-E221</f>
        <v>3045</v>
      </c>
    </row>
    <row r="222" spans="1:6" ht="25.5" customHeight="1">
      <c r="A222" s="62" t="s">
        <v>101</v>
      </c>
      <c r="B222" s="63">
        <v>200</v>
      </c>
      <c r="C222" s="63" t="s">
        <v>507</v>
      </c>
      <c r="D222" s="64">
        <f t="shared" si="129"/>
        <v>255800</v>
      </c>
      <c r="E222" s="64">
        <f t="shared" si="129"/>
        <v>252755</v>
      </c>
      <c r="F222" s="109">
        <f t="shared" si="130"/>
        <v>3045</v>
      </c>
    </row>
    <row r="223" spans="1:6" ht="25.5" customHeight="1">
      <c r="A223" s="62" t="s">
        <v>102</v>
      </c>
      <c r="B223" s="63">
        <v>200</v>
      </c>
      <c r="C223" s="63" t="s">
        <v>508</v>
      </c>
      <c r="D223" s="64">
        <f t="shared" si="129"/>
        <v>255800</v>
      </c>
      <c r="E223" s="64">
        <f t="shared" si="129"/>
        <v>252755</v>
      </c>
      <c r="F223" s="125">
        <f t="shared" ref="F223:F224" si="131">D223-E223</f>
        <v>3045</v>
      </c>
    </row>
    <row r="224" spans="1:6" ht="25.5" customHeight="1">
      <c r="A224" s="62" t="s">
        <v>138</v>
      </c>
      <c r="B224" s="63">
        <v>200</v>
      </c>
      <c r="C224" s="63" t="s">
        <v>509</v>
      </c>
      <c r="D224" s="64">
        <v>255800</v>
      </c>
      <c r="E224" s="64">
        <v>252755</v>
      </c>
      <c r="F224" s="125">
        <f t="shared" si="131"/>
        <v>3045</v>
      </c>
    </row>
    <row r="225" spans="1:6" ht="18.75" customHeight="1">
      <c r="A225" s="62" t="s">
        <v>92</v>
      </c>
      <c r="B225" s="63">
        <v>200</v>
      </c>
      <c r="C225" s="63" t="s">
        <v>510</v>
      </c>
      <c r="D225" s="64">
        <f>SUM(D228+D232+D236+D240)</f>
        <v>1624000</v>
      </c>
      <c r="E225" s="64">
        <f>SUM(E226)</f>
        <v>1434316.95</v>
      </c>
      <c r="F225" s="109">
        <f t="shared" ref="F225:F226" si="132">D225-E225</f>
        <v>189683.05000000005</v>
      </c>
    </row>
    <row r="226" spans="1:6" ht="37.5" customHeight="1">
      <c r="A226" s="114" t="s">
        <v>490</v>
      </c>
      <c r="B226" s="63">
        <v>200</v>
      </c>
      <c r="C226" s="63" t="s">
        <v>511</v>
      </c>
      <c r="D226" s="64">
        <f>SUM(D227)</f>
        <v>1624000</v>
      </c>
      <c r="E226" s="64">
        <f>SUM(E227)</f>
        <v>1434316.95</v>
      </c>
      <c r="F226" s="109">
        <f t="shared" si="132"/>
        <v>189683.05000000005</v>
      </c>
    </row>
    <row r="227" spans="1:6" ht="28.5" customHeight="1">
      <c r="A227" s="62" t="s">
        <v>171</v>
      </c>
      <c r="B227" s="63">
        <v>200</v>
      </c>
      <c r="C227" s="63" t="s">
        <v>512</v>
      </c>
      <c r="D227" s="64">
        <f>SUM(D228+D232+D236+D240)</f>
        <v>1624000</v>
      </c>
      <c r="E227" s="64">
        <f>SUM(E228+E232+E236+E240)</f>
        <v>1434316.95</v>
      </c>
      <c r="F227" s="109">
        <f t="shared" ref="F227:F228" si="133">D227-E227</f>
        <v>189683.05000000005</v>
      </c>
    </row>
    <row r="228" spans="1:6" ht="66" customHeight="1">
      <c r="A228" s="62" t="s">
        <v>590</v>
      </c>
      <c r="B228" s="63">
        <v>200</v>
      </c>
      <c r="C228" s="63" t="s">
        <v>513</v>
      </c>
      <c r="D228" s="64">
        <f t="shared" ref="D228:E230" si="134">D229</f>
        <v>322300</v>
      </c>
      <c r="E228" s="64">
        <f t="shared" si="134"/>
        <v>299982.67</v>
      </c>
      <c r="F228" s="109">
        <f t="shared" si="133"/>
        <v>22317.330000000016</v>
      </c>
    </row>
    <row r="229" spans="1:6" ht="27" customHeight="1">
      <c r="A229" s="62" t="s">
        <v>101</v>
      </c>
      <c r="B229" s="63">
        <v>200</v>
      </c>
      <c r="C229" s="63" t="s">
        <v>516</v>
      </c>
      <c r="D229" s="64">
        <f t="shared" si="134"/>
        <v>322300</v>
      </c>
      <c r="E229" s="64">
        <f t="shared" si="134"/>
        <v>299982.67</v>
      </c>
      <c r="F229" s="109">
        <f t="shared" ref="F229:F230" si="135">D229-E229</f>
        <v>22317.330000000016</v>
      </c>
    </row>
    <row r="230" spans="1:6" ht="25.5" customHeight="1">
      <c r="A230" s="62" t="s">
        <v>102</v>
      </c>
      <c r="B230" s="63">
        <v>200</v>
      </c>
      <c r="C230" s="63" t="s">
        <v>514</v>
      </c>
      <c r="D230" s="64">
        <f t="shared" si="134"/>
        <v>322300</v>
      </c>
      <c r="E230" s="64">
        <f t="shared" si="134"/>
        <v>299982.67</v>
      </c>
      <c r="F230" s="109">
        <f t="shared" si="135"/>
        <v>22317.330000000016</v>
      </c>
    </row>
    <row r="231" spans="1:6" ht="33" customHeight="1">
      <c r="A231" s="62" t="s">
        <v>138</v>
      </c>
      <c r="B231" s="63">
        <v>200</v>
      </c>
      <c r="C231" s="63" t="s">
        <v>515</v>
      </c>
      <c r="D231" s="64">
        <v>322300</v>
      </c>
      <c r="E231" s="64">
        <v>299982.67</v>
      </c>
      <c r="F231" s="109">
        <f t="shared" ref="F231:F232" si="136">D231-E231</f>
        <v>22317.330000000016</v>
      </c>
    </row>
    <row r="232" spans="1:6" ht="66" customHeight="1">
      <c r="A232" s="62" t="s">
        <v>172</v>
      </c>
      <c r="B232" s="63">
        <v>200</v>
      </c>
      <c r="C232" s="63" t="s">
        <v>517</v>
      </c>
      <c r="D232" s="64">
        <f t="shared" ref="D232:E234" si="137">D233</f>
        <v>49400</v>
      </c>
      <c r="E232" s="64">
        <f t="shared" si="137"/>
        <v>39464.550000000003</v>
      </c>
      <c r="F232" s="109">
        <f t="shared" si="136"/>
        <v>9935.4499999999971</v>
      </c>
    </row>
    <row r="233" spans="1:6" ht="28.5" customHeight="1">
      <c r="A233" s="62" t="s">
        <v>101</v>
      </c>
      <c r="B233" s="63">
        <v>200</v>
      </c>
      <c r="C233" s="63" t="s">
        <v>518</v>
      </c>
      <c r="D233" s="64">
        <f t="shared" si="137"/>
        <v>49400</v>
      </c>
      <c r="E233" s="64">
        <f t="shared" si="137"/>
        <v>39464.550000000003</v>
      </c>
      <c r="F233" s="109">
        <f t="shared" ref="F233:F234" si="138">D233-E233</f>
        <v>9935.4499999999971</v>
      </c>
    </row>
    <row r="234" spans="1:6" ht="23.25" customHeight="1">
      <c r="A234" s="62" t="s">
        <v>102</v>
      </c>
      <c r="B234" s="63">
        <v>200</v>
      </c>
      <c r="C234" s="63" t="s">
        <v>519</v>
      </c>
      <c r="D234" s="64">
        <f t="shared" si="137"/>
        <v>49400</v>
      </c>
      <c r="E234" s="64">
        <f t="shared" si="137"/>
        <v>39464.550000000003</v>
      </c>
      <c r="F234" s="109">
        <f t="shared" si="138"/>
        <v>9935.4499999999971</v>
      </c>
    </row>
    <row r="235" spans="1:6" ht="27.75" customHeight="1">
      <c r="A235" s="62" t="s">
        <v>138</v>
      </c>
      <c r="B235" s="63">
        <v>200</v>
      </c>
      <c r="C235" s="63" t="s">
        <v>520</v>
      </c>
      <c r="D235" s="64">
        <v>49400</v>
      </c>
      <c r="E235" s="64">
        <v>39464.550000000003</v>
      </c>
      <c r="F235" s="109">
        <f t="shared" ref="F235:F236" si="139">D235-E235</f>
        <v>9935.4499999999971</v>
      </c>
    </row>
    <row r="236" spans="1:6" ht="78" customHeight="1">
      <c r="A236" s="62" t="s">
        <v>173</v>
      </c>
      <c r="B236" s="63">
        <v>200</v>
      </c>
      <c r="C236" s="63" t="s">
        <v>521</v>
      </c>
      <c r="D236" s="64">
        <f>D237</f>
        <v>1235800</v>
      </c>
      <c r="E236" s="64">
        <f t="shared" ref="D236:E238" si="140">E237</f>
        <v>1089354.73</v>
      </c>
      <c r="F236" s="109">
        <f t="shared" si="139"/>
        <v>146445.27000000002</v>
      </c>
    </row>
    <row r="237" spans="1:6" ht="27" customHeight="1">
      <c r="A237" s="62" t="s">
        <v>101</v>
      </c>
      <c r="B237" s="63">
        <v>200</v>
      </c>
      <c r="C237" s="63" t="s">
        <v>522</v>
      </c>
      <c r="D237" s="64">
        <f t="shared" si="140"/>
        <v>1235800</v>
      </c>
      <c r="E237" s="64">
        <f t="shared" si="140"/>
        <v>1089354.73</v>
      </c>
      <c r="F237" s="109">
        <f t="shared" ref="F237:F238" si="141">D237-E237</f>
        <v>146445.27000000002</v>
      </c>
    </row>
    <row r="238" spans="1:6" ht="24.75" customHeight="1">
      <c r="A238" s="62" t="s">
        <v>102</v>
      </c>
      <c r="B238" s="63">
        <v>200</v>
      </c>
      <c r="C238" s="63" t="s">
        <v>523</v>
      </c>
      <c r="D238" s="64">
        <f t="shared" si="140"/>
        <v>1235800</v>
      </c>
      <c r="E238" s="64">
        <f t="shared" si="140"/>
        <v>1089354.73</v>
      </c>
      <c r="F238" s="109">
        <f t="shared" si="141"/>
        <v>146445.27000000002</v>
      </c>
    </row>
    <row r="239" spans="1:6" ht="27" customHeight="1">
      <c r="A239" s="62" t="s">
        <v>138</v>
      </c>
      <c r="B239" s="63">
        <v>200</v>
      </c>
      <c r="C239" s="63" t="s">
        <v>524</v>
      </c>
      <c r="D239" s="64">
        <v>1235800</v>
      </c>
      <c r="E239" s="64">
        <v>1089354.73</v>
      </c>
      <c r="F239" s="109">
        <f t="shared" ref="F239:F240" si="142">D239-E239</f>
        <v>146445.27000000002</v>
      </c>
    </row>
    <row r="240" spans="1:6" ht="20.25" customHeight="1">
      <c r="A240" s="120" t="s">
        <v>103</v>
      </c>
      <c r="B240" s="63">
        <v>200</v>
      </c>
      <c r="C240" s="63" t="s">
        <v>525</v>
      </c>
      <c r="D240" s="64">
        <f>SUM(D241)</f>
        <v>16500</v>
      </c>
      <c r="E240" s="64">
        <f>SUM(E241)</f>
        <v>5515</v>
      </c>
      <c r="F240" s="109">
        <f t="shared" si="142"/>
        <v>10985</v>
      </c>
    </row>
    <row r="241" spans="1:6" ht="21.75" customHeight="1">
      <c r="A241" s="85" t="s">
        <v>104</v>
      </c>
      <c r="B241" s="63">
        <v>200</v>
      </c>
      <c r="C241" s="63" t="s">
        <v>526</v>
      </c>
      <c r="D241" s="64">
        <f>SUM(D242:D243)</f>
        <v>16500</v>
      </c>
      <c r="E241" s="64">
        <f>SUM(E242:E243)</f>
        <v>5515</v>
      </c>
      <c r="F241" s="125">
        <f t="shared" ref="F241:F242" si="143">D241-E241</f>
        <v>10985</v>
      </c>
    </row>
    <row r="242" spans="1:6" ht="29.25" customHeight="1">
      <c r="A242" s="62" t="s">
        <v>244</v>
      </c>
      <c r="B242" s="63">
        <v>200</v>
      </c>
      <c r="C242" s="63" t="s">
        <v>527</v>
      </c>
      <c r="D242" s="64">
        <v>10000</v>
      </c>
      <c r="E242" s="64">
        <v>1498</v>
      </c>
      <c r="F242" s="125">
        <f t="shared" si="143"/>
        <v>8502</v>
      </c>
    </row>
    <row r="243" spans="1:6" ht="22.5" customHeight="1">
      <c r="A243" s="62" t="s">
        <v>402</v>
      </c>
      <c r="B243" s="63">
        <v>200</v>
      </c>
      <c r="C243" s="63" t="s">
        <v>528</v>
      </c>
      <c r="D243" s="64">
        <v>6500</v>
      </c>
      <c r="E243" s="64">
        <v>4017</v>
      </c>
      <c r="F243" s="109">
        <f t="shared" ref="F243:F244" si="144">D243-E243</f>
        <v>2483</v>
      </c>
    </row>
    <row r="244" spans="1:6" ht="18" customHeight="1">
      <c r="A244" s="107" t="s">
        <v>93</v>
      </c>
      <c r="B244" s="63">
        <v>200</v>
      </c>
      <c r="C244" s="129" t="s">
        <v>529</v>
      </c>
      <c r="D244" s="110">
        <f>D245</f>
        <v>2970100</v>
      </c>
      <c r="E244" s="110">
        <f>E245</f>
        <v>1959252.55</v>
      </c>
      <c r="F244" s="111">
        <f t="shared" si="144"/>
        <v>1010847.45</v>
      </c>
    </row>
    <row r="245" spans="1:6" ht="14.25" customHeight="1">
      <c r="A245" s="62" t="s">
        <v>94</v>
      </c>
      <c r="B245" s="63">
        <v>200</v>
      </c>
      <c r="C245" s="129" t="s">
        <v>532</v>
      </c>
      <c r="D245" s="64">
        <f>D246</f>
        <v>2970100</v>
      </c>
      <c r="E245" s="64">
        <f>E246</f>
        <v>1959252.55</v>
      </c>
      <c r="F245" s="151">
        <f t="shared" ref="F245" si="145">D245-E245</f>
        <v>1010847.45</v>
      </c>
    </row>
    <row r="246" spans="1:6" ht="21" hidden="1" customHeight="1">
      <c r="A246" s="62" t="s">
        <v>174</v>
      </c>
      <c r="B246" s="63">
        <v>200</v>
      </c>
      <c r="C246" s="129" t="s">
        <v>175</v>
      </c>
      <c r="D246" s="64">
        <f>D248+D262</f>
        <v>2970100</v>
      </c>
      <c r="E246" s="64">
        <f>E248+E262</f>
        <v>1959252.55</v>
      </c>
      <c r="F246" s="151"/>
    </row>
    <row r="247" spans="1:6" ht="27" customHeight="1">
      <c r="A247" s="114" t="s">
        <v>531</v>
      </c>
      <c r="B247" s="63">
        <v>200</v>
      </c>
      <c r="C247" s="129" t="s">
        <v>530</v>
      </c>
      <c r="D247" s="64">
        <f>SUM(D248+D262)</f>
        <v>2970100</v>
      </c>
      <c r="E247" s="64">
        <f>SUM(E248+E262)+E256+E259+E267+E270</f>
        <v>2130852.5499999998</v>
      </c>
      <c r="F247" s="125">
        <f t="shared" ref="F247:F248" si="146">D247-E247</f>
        <v>839247.45000000019</v>
      </c>
    </row>
    <row r="248" spans="1:6" ht="18.75" customHeight="1">
      <c r="A248" s="62" t="s">
        <v>176</v>
      </c>
      <c r="B248" s="63">
        <v>200</v>
      </c>
      <c r="C248" s="129" t="s">
        <v>533</v>
      </c>
      <c r="D248" s="64">
        <f>D252+D256+D259</f>
        <v>727800</v>
      </c>
      <c r="E248" s="64">
        <f>E252+E256+E259</f>
        <v>455301.75</v>
      </c>
      <c r="F248" s="109">
        <f t="shared" si="146"/>
        <v>272498.25</v>
      </c>
    </row>
    <row r="249" spans="1:6" ht="63.75" hidden="1">
      <c r="A249" s="62" t="s">
        <v>177</v>
      </c>
      <c r="B249" s="63">
        <v>200</v>
      </c>
      <c r="C249" s="129" t="s">
        <v>178</v>
      </c>
      <c r="D249" s="64">
        <f t="shared" ref="D249:E251" si="147">D250</f>
        <v>586100</v>
      </c>
      <c r="E249" s="64">
        <f t="shared" si="147"/>
        <v>411601.75</v>
      </c>
      <c r="F249" s="151">
        <f t="shared" ref="F249" si="148">D249-E249</f>
        <v>174498.25</v>
      </c>
    </row>
    <row r="250" spans="1:6" ht="22.5" hidden="1" customHeight="1">
      <c r="A250" s="62" t="s">
        <v>179</v>
      </c>
      <c r="B250" s="63">
        <v>200</v>
      </c>
      <c r="C250" s="129" t="s">
        <v>180</v>
      </c>
      <c r="D250" s="64">
        <f t="shared" si="147"/>
        <v>586100</v>
      </c>
      <c r="E250" s="64">
        <f t="shared" si="147"/>
        <v>411601.75</v>
      </c>
      <c r="F250" s="151"/>
    </row>
    <row r="251" spans="1:6" ht="12" hidden="1" customHeight="1">
      <c r="A251" s="62" t="s">
        <v>118</v>
      </c>
      <c r="B251" s="63">
        <v>200</v>
      </c>
      <c r="C251" s="129" t="s">
        <v>181</v>
      </c>
      <c r="D251" s="64">
        <f t="shared" si="147"/>
        <v>586100</v>
      </c>
      <c r="E251" s="64">
        <f t="shared" si="147"/>
        <v>411601.75</v>
      </c>
      <c r="F251" s="151">
        <f t="shared" ref="F251" si="149">D251-E251</f>
        <v>174498.25</v>
      </c>
    </row>
    <row r="252" spans="1:6" ht="69" customHeight="1">
      <c r="A252" s="114" t="s">
        <v>541</v>
      </c>
      <c r="B252" s="63">
        <v>200</v>
      </c>
      <c r="C252" s="129" t="s">
        <v>534</v>
      </c>
      <c r="D252" s="64">
        <f t="shared" ref="D252:E254" si="150">SUM(D253)</f>
        <v>586100</v>
      </c>
      <c r="E252" s="64">
        <f t="shared" si="150"/>
        <v>411601.75</v>
      </c>
      <c r="F252" s="151"/>
    </row>
    <row r="253" spans="1:6" ht="27" customHeight="1">
      <c r="A253" s="120" t="s">
        <v>535</v>
      </c>
      <c r="B253" s="63">
        <v>200</v>
      </c>
      <c r="C253" s="129" t="s">
        <v>536</v>
      </c>
      <c r="D253" s="64">
        <f t="shared" si="150"/>
        <v>586100</v>
      </c>
      <c r="E253" s="64">
        <f t="shared" si="150"/>
        <v>411601.75</v>
      </c>
      <c r="F253" s="125">
        <f t="shared" ref="F253:F254" si="151">D253-E253</f>
        <v>174498.25</v>
      </c>
    </row>
    <row r="254" spans="1:6" ht="16.5" customHeight="1">
      <c r="A254" s="120" t="s">
        <v>118</v>
      </c>
      <c r="B254" s="63">
        <v>200</v>
      </c>
      <c r="C254" s="129" t="s">
        <v>537</v>
      </c>
      <c r="D254" s="64">
        <f t="shared" si="150"/>
        <v>586100</v>
      </c>
      <c r="E254" s="64">
        <f t="shared" si="150"/>
        <v>411601.75</v>
      </c>
      <c r="F254" s="125">
        <f t="shared" si="151"/>
        <v>174498.25</v>
      </c>
    </row>
    <row r="255" spans="1:6" ht="54.75" customHeight="1">
      <c r="A255" s="62" t="s">
        <v>182</v>
      </c>
      <c r="B255" s="63">
        <v>200</v>
      </c>
      <c r="C255" s="129" t="s">
        <v>538</v>
      </c>
      <c r="D255" s="64">
        <v>586100</v>
      </c>
      <c r="E255" s="64">
        <v>411601.75</v>
      </c>
      <c r="F255" s="125">
        <f t="shared" ref="F255:F262" si="152">D255-E255</f>
        <v>174498.25</v>
      </c>
    </row>
    <row r="256" spans="1:6" ht="27.75" customHeight="1">
      <c r="A256" s="120" t="s">
        <v>535</v>
      </c>
      <c r="B256" s="63">
        <v>200</v>
      </c>
      <c r="C256" s="129" t="s">
        <v>596</v>
      </c>
      <c r="D256" s="64">
        <f>D257</f>
        <v>131000</v>
      </c>
      <c r="E256" s="64">
        <f t="shared" ref="E256" si="153">E257</f>
        <v>40400</v>
      </c>
      <c r="F256" s="64">
        <f t="shared" ref="F256:F261" si="154">D256-E256</f>
        <v>90600</v>
      </c>
    </row>
    <row r="257" spans="1:6" ht="24" customHeight="1">
      <c r="A257" s="120" t="s">
        <v>118</v>
      </c>
      <c r="B257" s="63">
        <v>200</v>
      </c>
      <c r="C257" s="129" t="s">
        <v>597</v>
      </c>
      <c r="D257" s="64">
        <f>D258</f>
        <v>131000</v>
      </c>
      <c r="E257" s="64">
        <f t="shared" ref="E257" si="155">E258</f>
        <v>40400</v>
      </c>
      <c r="F257" s="64">
        <f t="shared" si="154"/>
        <v>90600</v>
      </c>
    </row>
    <row r="258" spans="1:6" ht="96.75" customHeight="1">
      <c r="A258" s="62" t="s">
        <v>595</v>
      </c>
      <c r="B258" s="63">
        <v>200</v>
      </c>
      <c r="C258" s="129" t="s">
        <v>598</v>
      </c>
      <c r="D258" s="64">
        <v>131000</v>
      </c>
      <c r="E258" s="64">
        <v>40400</v>
      </c>
      <c r="F258" s="64">
        <f t="shared" si="154"/>
        <v>90600</v>
      </c>
    </row>
    <row r="259" spans="1:6" ht="31.5" customHeight="1">
      <c r="A259" s="120" t="s">
        <v>535</v>
      </c>
      <c r="B259" s="63">
        <v>200</v>
      </c>
      <c r="C259" s="129" t="s">
        <v>599</v>
      </c>
      <c r="D259" s="64">
        <f>D260</f>
        <v>10700</v>
      </c>
      <c r="E259" s="64">
        <f>E260</f>
        <v>3300</v>
      </c>
      <c r="F259" s="125">
        <f t="shared" si="154"/>
        <v>7400</v>
      </c>
    </row>
    <row r="260" spans="1:6" ht="33" customHeight="1">
      <c r="A260" s="120" t="s">
        <v>118</v>
      </c>
      <c r="B260" s="63">
        <v>200</v>
      </c>
      <c r="C260" s="129" t="s">
        <v>600</v>
      </c>
      <c r="D260" s="64">
        <f>D261</f>
        <v>10700</v>
      </c>
      <c r="E260" s="64">
        <f>E261</f>
        <v>3300</v>
      </c>
      <c r="F260" s="125">
        <f t="shared" si="154"/>
        <v>7400</v>
      </c>
    </row>
    <row r="261" spans="1:6" ht="103.5" customHeight="1">
      <c r="A261" s="62" t="s">
        <v>608</v>
      </c>
      <c r="B261" s="63">
        <v>200</v>
      </c>
      <c r="C261" s="129" t="s">
        <v>601</v>
      </c>
      <c r="D261" s="64">
        <v>10700</v>
      </c>
      <c r="E261" s="64">
        <v>3300</v>
      </c>
      <c r="F261" s="125">
        <f t="shared" si="154"/>
        <v>7400</v>
      </c>
    </row>
    <row r="262" spans="1:6" ht="18.75" customHeight="1">
      <c r="A262" s="62" t="s">
        <v>183</v>
      </c>
      <c r="B262" s="63">
        <v>200</v>
      </c>
      <c r="C262" s="129" t="s">
        <v>539</v>
      </c>
      <c r="D262" s="64">
        <f>D263+D267+D270</f>
        <v>2242300</v>
      </c>
      <c r="E262" s="64">
        <f>E263+E267+E270</f>
        <v>1503950.8</v>
      </c>
      <c r="F262" s="125">
        <f t="shared" si="152"/>
        <v>738349.2</v>
      </c>
    </row>
    <row r="263" spans="1:6" ht="66" customHeight="1">
      <c r="A263" s="114" t="s">
        <v>542</v>
      </c>
      <c r="B263" s="63">
        <v>200</v>
      </c>
      <c r="C263" s="129" t="s">
        <v>540</v>
      </c>
      <c r="D263" s="64">
        <f t="shared" ref="D263:E265" si="156">SUM(D264)</f>
        <v>1892800</v>
      </c>
      <c r="E263" s="64">
        <f t="shared" si="156"/>
        <v>1376050.8</v>
      </c>
      <c r="F263" s="125">
        <f>D263-E263</f>
        <v>516749.19999999995</v>
      </c>
    </row>
    <row r="264" spans="1:6" ht="31.5" customHeight="1">
      <c r="A264" s="120" t="s">
        <v>535</v>
      </c>
      <c r="B264" s="63">
        <v>200</v>
      </c>
      <c r="C264" s="129" t="s">
        <v>543</v>
      </c>
      <c r="D264" s="64">
        <f t="shared" si="156"/>
        <v>1892800</v>
      </c>
      <c r="E264" s="64">
        <f t="shared" si="156"/>
        <v>1376050.8</v>
      </c>
      <c r="F264" s="109">
        <f t="shared" ref="F264:F265" si="157">D264-E264</f>
        <v>516749.19999999995</v>
      </c>
    </row>
    <row r="265" spans="1:6" ht="24.75" customHeight="1">
      <c r="A265" s="120" t="s">
        <v>118</v>
      </c>
      <c r="B265" s="63">
        <v>200</v>
      </c>
      <c r="C265" s="129" t="s">
        <v>544</v>
      </c>
      <c r="D265" s="64">
        <f t="shared" si="156"/>
        <v>1892800</v>
      </c>
      <c r="E265" s="64">
        <f t="shared" si="156"/>
        <v>1376050.8</v>
      </c>
      <c r="F265" s="109">
        <f t="shared" si="157"/>
        <v>516749.19999999995</v>
      </c>
    </row>
    <row r="266" spans="1:6" ht="57.75" customHeight="1">
      <c r="A266" s="62" t="s">
        <v>182</v>
      </c>
      <c r="B266" s="63">
        <v>200</v>
      </c>
      <c r="C266" s="129" t="s">
        <v>602</v>
      </c>
      <c r="D266" s="64">
        <v>1892800</v>
      </c>
      <c r="E266" s="64">
        <v>1376050.8</v>
      </c>
      <c r="F266" s="109">
        <f t="shared" ref="F266:F273" si="158">D266-E266</f>
        <v>516749.19999999995</v>
      </c>
    </row>
    <row r="267" spans="1:6" ht="33" customHeight="1">
      <c r="A267" s="120" t="s">
        <v>535</v>
      </c>
      <c r="B267" s="63">
        <v>200</v>
      </c>
      <c r="C267" s="133" t="s">
        <v>603</v>
      </c>
      <c r="D267" s="64">
        <f>D268</f>
        <v>323200</v>
      </c>
      <c r="E267" s="64">
        <f>E268</f>
        <v>118300</v>
      </c>
      <c r="F267" s="109">
        <f>D267-E267</f>
        <v>204900</v>
      </c>
    </row>
    <row r="268" spans="1:6" ht="33" customHeight="1">
      <c r="A268" s="120" t="s">
        <v>118</v>
      </c>
      <c r="B268" s="63">
        <v>200</v>
      </c>
      <c r="C268" s="133" t="s">
        <v>604</v>
      </c>
      <c r="D268" s="64">
        <f>D269</f>
        <v>323200</v>
      </c>
      <c r="E268" s="64">
        <f>E269</f>
        <v>118300</v>
      </c>
      <c r="F268" s="109">
        <f t="shared" ref="F268:F269" si="159">D268-E268</f>
        <v>204900</v>
      </c>
    </row>
    <row r="269" spans="1:6" ht="103.5" customHeight="1">
      <c r="A269" s="62" t="s">
        <v>606</v>
      </c>
      <c r="B269" s="63"/>
      <c r="C269" s="133" t="s">
        <v>605</v>
      </c>
      <c r="D269" s="64">
        <v>323200</v>
      </c>
      <c r="E269" s="64">
        <v>118300</v>
      </c>
      <c r="F269" s="109">
        <f t="shared" si="159"/>
        <v>204900</v>
      </c>
    </row>
    <row r="270" spans="1:6" ht="36.75" customHeight="1">
      <c r="A270" s="120" t="s">
        <v>535</v>
      </c>
      <c r="B270" s="63">
        <v>200</v>
      </c>
      <c r="C270" s="133" t="s">
        <v>609</v>
      </c>
      <c r="D270" s="64">
        <f>D271</f>
        <v>26300</v>
      </c>
      <c r="E270" s="64">
        <f>E271</f>
        <v>9600</v>
      </c>
      <c r="F270" s="109">
        <f>D270-E270</f>
        <v>16700</v>
      </c>
    </row>
    <row r="271" spans="1:6" ht="26.25" customHeight="1">
      <c r="A271" s="120" t="s">
        <v>118</v>
      </c>
      <c r="B271" s="63">
        <v>200</v>
      </c>
      <c r="C271" s="133" t="s">
        <v>610</v>
      </c>
      <c r="D271" s="64">
        <f>D272</f>
        <v>26300</v>
      </c>
      <c r="E271" s="64">
        <f>E272</f>
        <v>9600</v>
      </c>
      <c r="F271" s="109">
        <f t="shared" ref="F271:F272" si="160">D271-E271</f>
        <v>16700</v>
      </c>
    </row>
    <row r="272" spans="1:6" ht="103.5" customHeight="1">
      <c r="A272" s="62" t="s">
        <v>607</v>
      </c>
      <c r="B272" s="63">
        <v>200</v>
      </c>
      <c r="C272" s="133" t="s">
        <v>611</v>
      </c>
      <c r="D272" s="64">
        <v>26300</v>
      </c>
      <c r="E272" s="64">
        <v>9600</v>
      </c>
      <c r="F272" s="109">
        <f t="shared" si="160"/>
        <v>16700</v>
      </c>
    </row>
    <row r="273" spans="1:6" ht="15" customHeight="1">
      <c r="A273" s="107" t="s">
        <v>110</v>
      </c>
      <c r="B273" s="63">
        <v>200</v>
      </c>
      <c r="C273" s="63" t="s">
        <v>545</v>
      </c>
      <c r="D273" s="110">
        <f>SUM(D274+D281)</f>
        <v>28000</v>
      </c>
      <c r="E273" s="110">
        <f>SUM(E274+E281)</f>
        <v>25000</v>
      </c>
      <c r="F273" s="111">
        <f t="shared" si="158"/>
        <v>3000</v>
      </c>
    </row>
    <row r="274" spans="1:6" ht="15" customHeight="1">
      <c r="A274" s="62" t="s">
        <v>281</v>
      </c>
      <c r="B274" s="63">
        <v>200</v>
      </c>
      <c r="C274" s="63" t="s">
        <v>546</v>
      </c>
      <c r="D274" s="64">
        <f t="shared" ref="D274:E281" si="161">D275</f>
        <v>18000</v>
      </c>
      <c r="E274" s="64">
        <f t="shared" si="161"/>
        <v>15000</v>
      </c>
      <c r="F274" s="109">
        <f t="shared" ref="F274:F275" si="162">D274-E274</f>
        <v>3000</v>
      </c>
    </row>
    <row r="275" spans="1:6" ht="27" customHeight="1">
      <c r="A275" s="62" t="s">
        <v>147</v>
      </c>
      <c r="B275" s="63">
        <v>200</v>
      </c>
      <c r="C275" s="63" t="s">
        <v>547</v>
      </c>
      <c r="D275" s="64">
        <f t="shared" si="161"/>
        <v>18000</v>
      </c>
      <c r="E275" s="64">
        <f t="shared" si="161"/>
        <v>15000</v>
      </c>
      <c r="F275" s="109">
        <f t="shared" si="162"/>
        <v>3000</v>
      </c>
    </row>
    <row r="276" spans="1:6" ht="56.25" customHeight="1">
      <c r="A276" s="62" t="s">
        <v>184</v>
      </c>
      <c r="B276" s="63">
        <v>200</v>
      </c>
      <c r="C276" s="63" t="s">
        <v>548</v>
      </c>
      <c r="D276" s="64">
        <f t="shared" si="161"/>
        <v>18000</v>
      </c>
      <c r="E276" s="64">
        <f t="shared" si="161"/>
        <v>15000</v>
      </c>
      <c r="F276" s="109">
        <f t="shared" ref="F276:F277" si="163">D276-E276</f>
        <v>3000</v>
      </c>
    </row>
    <row r="277" spans="1:6" ht="102.75" customHeight="1">
      <c r="A277" s="62" t="s">
        <v>282</v>
      </c>
      <c r="B277" s="63">
        <v>200</v>
      </c>
      <c r="C277" s="63" t="s">
        <v>549</v>
      </c>
      <c r="D277" s="64">
        <f t="shared" si="161"/>
        <v>18000</v>
      </c>
      <c r="E277" s="64">
        <f t="shared" si="161"/>
        <v>15000</v>
      </c>
      <c r="F277" s="109">
        <f t="shared" si="163"/>
        <v>3000</v>
      </c>
    </row>
    <row r="278" spans="1:6" ht="17.25" customHeight="1">
      <c r="A278" s="62" t="s">
        <v>111</v>
      </c>
      <c r="B278" s="63">
        <v>200</v>
      </c>
      <c r="C278" s="63" t="s">
        <v>550</v>
      </c>
      <c r="D278" s="64">
        <f>SUM(D279)</f>
        <v>18000</v>
      </c>
      <c r="E278" s="64">
        <f>SUM(E279)</f>
        <v>15000</v>
      </c>
      <c r="F278" s="109">
        <f t="shared" ref="F278:F279" si="164">D278-E278</f>
        <v>3000</v>
      </c>
    </row>
    <row r="279" spans="1:6" ht="17.25" customHeight="1">
      <c r="A279" s="120" t="s">
        <v>551</v>
      </c>
      <c r="B279" s="63">
        <v>200</v>
      </c>
      <c r="C279" s="63" t="s">
        <v>552</v>
      </c>
      <c r="D279" s="64">
        <f>SUM(D280)</f>
        <v>18000</v>
      </c>
      <c r="E279" s="64">
        <f>SUM(E280)</f>
        <v>15000</v>
      </c>
      <c r="F279" s="109">
        <f t="shared" si="164"/>
        <v>3000</v>
      </c>
    </row>
    <row r="280" spans="1:6" ht="15" customHeight="1">
      <c r="A280" s="62" t="s">
        <v>283</v>
      </c>
      <c r="B280" s="63">
        <v>200</v>
      </c>
      <c r="C280" s="63" t="s">
        <v>553</v>
      </c>
      <c r="D280" s="64">
        <v>18000</v>
      </c>
      <c r="E280" s="64">
        <v>15000</v>
      </c>
      <c r="F280" s="109">
        <f t="shared" ref="F280:F281" si="165">D280-E280</f>
        <v>3000</v>
      </c>
    </row>
    <row r="281" spans="1:6" ht="17.25" customHeight="1">
      <c r="A281" s="120" t="s">
        <v>555</v>
      </c>
      <c r="B281" s="63">
        <v>200</v>
      </c>
      <c r="C281" s="63" t="s">
        <v>554</v>
      </c>
      <c r="D281" s="64">
        <f t="shared" si="161"/>
        <v>10000</v>
      </c>
      <c r="E281" s="64">
        <f t="shared" si="161"/>
        <v>10000</v>
      </c>
      <c r="F281" s="109">
        <f t="shared" si="165"/>
        <v>0</v>
      </c>
    </row>
    <row r="282" spans="1:6" ht="24.75" customHeight="1">
      <c r="A282" s="122" t="s">
        <v>355</v>
      </c>
      <c r="B282" s="63">
        <v>200</v>
      </c>
      <c r="C282" s="63" t="s">
        <v>556</v>
      </c>
      <c r="D282" s="64">
        <f t="shared" ref="D282:E286" si="166">SUM(D283)</f>
        <v>10000</v>
      </c>
      <c r="E282" s="64">
        <f t="shared" si="166"/>
        <v>10000</v>
      </c>
      <c r="F282" s="109">
        <f t="shared" ref="F282:F283" si="167">D282-E282</f>
        <v>0</v>
      </c>
    </row>
    <row r="283" spans="1:6" ht="21" customHeight="1">
      <c r="A283" s="62" t="s">
        <v>146</v>
      </c>
      <c r="B283" s="63">
        <v>200</v>
      </c>
      <c r="C283" s="63" t="s">
        <v>557</v>
      </c>
      <c r="D283" s="64">
        <f t="shared" si="166"/>
        <v>10000</v>
      </c>
      <c r="E283" s="64">
        <f t="shared" si="166"/>
        <v>10000</v>
      </c>
      <c r="F283" s="109">
        <f t="shared" si="167"/>
        <v>0</v>
      </c>
    </row>
    <row r="284" spans="1:6" ht="52.5" customHeight="1">
      <c r="A284" s="62" t="s">
        <v>156</v>
      </c>
      <c r="B284" s="63">
        <v>200</v>
      </c>
      <c r="C284" s="63" t="s">
        <v>558</v>
      </c>
      <c r="D284" s="64">
        <f t="shared" si="166"/>
        <v>10000</v>
      </c>
      <c r="E284" s="64">
        <f t="shared" si="166"/>
        <v>10000</v>
      </c>
      <c r="F284" s="109">
        <f t="shared" ref="F284:F285" si="168">D284-E284</f>
        <v>0</v>
      </c>
    </row>
    <row r="285" spans="1:6" ht="18" customHeight="1">
      <c r="A285" s="62" t="s">
        <v>111</v>
      </c>
      <c r="B285" s="63">
        <v>200</v>
      </c>
      <c r="C285" s="63" t="s">
        <v>559</v>
      </c>
      <c r="D285" s="64">
        <f t="shared" si="166"/>
        <v>10000</v>
      </c>
      <c r="E285" s="64">
        <f t="shared" si="166"/>
        <v>10000</v>
      </c>
      <c r="F285" s="109">
        <f t="shared" si="168"/>
        <v>0</v>
      </c>
    </row>
    <row r="286" spans="1:6" ht="26.25" customHeight="1">
      <c r="A286" s="120" t="s">
        <v>560</v>
      </c>
      <c r="B286" s="63">
        <v>200</v>
      </c>
      <c r="C286" s="63" t="s">
        <v>561</v>
      </c>
      <c r="D286" s="64">
        <f t="shared" si="166"/>
        <v>10000</v>
      </c>
      <c r="E286" s="64">
        <f t="shared" si="166"/>
        <v>10000</v>
      </c>
      <c r="F286" s="109">
        <f t="shared" ref="F286:F287" si="169">D286-E286</f>
        <v>0</v>
      </c>
    </row>
    <row r="287" spans="1:6" ht="26.25" customHeight="1">
      <c r="A287" s="120" t="s">
        <v>563</v>
      </c>
      <c r="B287" s="63">
        <v>200</v>
      </c>
      <c r="C287" s="63" t="s">
        <v>562</v>
      </c>
      <c r="D287" s="64">
        <v>10000</v>
      </c>
      <c r="E287" s="64">
        <v>10000</v>
      </c>
      <c r="F287" s="109">
        <f t="shared" si="169"/>
        <v>0</v>
      </c>
    </row>
    <row r="288" spans="1:6" ht="21.75" customHeight="1">
      <c r="A288" s="107" t="s">
        <v>95</v>
      </c>
      <c r="B288" s="63">
        <v>200</v>
      </c>
      <c r="C288" s="63" t="s">
        <v>564</v>
      </c>
      <c r="D288" s="110">
        <f t="shared" ref="D288:E294" si="170">D289</f>
        <v>13800</v>
      </c>
      <c r="E288" s="110">
        <f t="shared" si="170"/>
        <v>11100.8</v>
      </c>
      <c r="F288" s="111">
        <f t="shared" ref="F288:F291" si="171">D288-E288</f>
        <v>2699.2000000000007</v>
      </c>
    </row>
    <row r="289" spans="1:6" ht="27" customHeight="1">
      <c r="A289" s="62" t="s">
        <v>185</v>
      </c>
      <c r="B289" s="63">
        <v>200</v>
      </c>
      <c r="C289" s="63" t="s">
        <v>565</v>
      </c>
      <c r="D289" s="64">
        <f>D291+D296</f>
        <v>13800</v>
      </c>
      <c r="E289" s="64">
        <f>E291+E296</f>
        <v>11100.8</v>
      </c>
      <c r="F289" s="109">
        <f t="shared" si="171"/>
        <v>2699.2000000000007</v>
      </c>
    </row>
    <row r="290" spans="1:6" ht="24.75" customHeight="1">
      <c r="A290" s="62" t="s">
        <v>96</v>
      </c>
      <c r="B290" s="63">
        <v>200</v>
      </c>
      <c r="C290" s="63" t="s">
        <v>576</v>
      </c>
      <c r="D290" s="64">
        <f t="shared" si="170"/>
        <v>9800</v>
      </c>
      <c r="E290" s="64">
        <f t="shared" si="170"/>
        <v>7100.8</v>
      </c>
      <c r="F290" s="109">
        <f t="shared" si="171"/>
        <v>2699.2</v>
      </c>
    </row>
    <row r="291" spans="1:6" ht="27" customHeight="1">
      <c r="A291" s="62" t="s">
        <v>186</v>
      </c>
      <c r="B291" s="63">
        <v>200</v>
      </c>
      <c r="C291" s="63" t="s">
        <v>566</v>
      </c>
      <c r="D291" s="64">
        <f t="shared" si="170"/>
        <v>9800</v>
      </c>
      <c r="E291" s="64">
        <f t="shared" si="170"/>
        <v>7100.8</v>
      </c>
      <c r="F291" s="109">
        <f t="shared" si="171"/>
        <v>2699.2</v>
      </c>
    </row>
    <row r="292" spans="1:6" ht="69.75" customHeight="1">
      <c r="A292" s="62" t="s">
        <v>187</v>
      </c>
      <c r="B292" s="63">
        <v>200</v>
      </c>
      <c r="C292" s="63" t="s">
        <v>567</v>
      </c>
      <c r="D292" s="64">
        <f>SUM(D293)</f>
        <v>9800</v>
      </c>
      <c r="E292" s="64">
        <f>SUM(E293)</f>
        <v>7100.8</v>
      </c>
      <c r="F292" s="109">
        <f t="shared" ref="F292:F293" si="172">D292-E292</f>
        <v>2699.2</v>
      </c>
    </row>
    <row r="293" spans="1:6" ht="24.75" customHeight="1">
      <c r="A293" s="62" t="s">
        <v>101</v>
      </c>
      <c r="B293" s="63">
        <v>200</v>
      </c>
      <c r="C293" s="63" t="s">
        <v>568</v>
      </c>
      <c r="D293" s="64">
        <f t="shared" si="170"/>
        <v>9800</v>
      </c>
      <c r="E293" s="64">
        <f t="shared" si="170"/>
        <v>7100.8</v>
      </c>
      <c r="F293" s="109">
        <f t="shared" si="172"/>
        <v>2699.2</v>
      </c>
    </row>
    <row r="294" spans="1:6" ht="26.25" customHeight="1">
      <c r="A294" s="62" t="s">
        <v>102</v>
      </c>
      <c r="B294" s="63">
        <v>200</v>
      </c>
      <c r="C294" s="63" t="s">
        <v>569</v>
      </c>
      <c r="D294" s="64">
        <f>D295</f>
        <v>9800</v>
      </c>
      <c r="E294" s="64">
        <f t="shared" si="170"/>
        <v>7100.8</v>
      </c>
      <c r="F294" s="109">
        <f t="shared" ref="F294:F295" si="173">D294-E294</f>
        <v>2699.2</v>
      </c>
    </row>
    <row r="295" spans="1:6" ht="16.5" customHeight="1">
      <c r="A295" s="62" t="s">
        <v>138</v>
      </c>
      <c r="B295" s="63">
        <v>200</v>
      </c>
      <c r="C295" s="63" t="s">
        <v>570</v>
      </c>
      <c r="D295" s="64">
        <v>9800</v>
      </c>
      <c r="E295" s="64">
        <v>7100.8</v>
      </c>
      <c r="F295" s="109">
        <f t="shared" si="173"/>
        <v>2699.2</v>
      </c>
    </row>
    <row r="296" spans="1:6" ht="23.25" customHeight="1">
      <c r="A296" s="62" t="s">
        <v>284</v>
      </c>
      <c r="B296" s="63">
        <v>200</v>
      </c>
      <c r="C296" s="63" t="s">
        <v>571</v>
      </c>
      <c r="D296" s="64">
        <f>SUM(D297)</f>
        <v>4000</v>
      </c>
      <c r="E296" s="64">
        <f t="shared" ref="E296:E299" si="174">E297</f>
        <v>4000</v>
      </c>
      <c r="F296" s="109">
        <f t="shared" ref="F296:F297" si="175">D296-E296</f>
        <v>0</v>
      </c>
    </row>
    <row r="297" spans="1:6" ht="68.25" customHeight="1">
      <c r="A297" s="62" t="s">
        <v>326</v>
      </c>
      <c r="B297" s="63">
        <v>200</v>
      </c>
      <c r="C297" s="63" t="s">
        <v>572</v>
      </c>
      <c r="D297" s="64">
        <f>SUM(D298)</f>
        <v>4000</v>
      </c>
      <c r="E297" s="64">
        <f t="shared" si="174"/>
        <v>4000</v>
      </c>
      <c r="F297" s="109">
        <f t="shared" si="175"/>
        <v>0</v>
      </c>
    </row>
    <row r="298" spans="1:6" ht="26.25" customHeight="1">
      <c r="A298" s="62" t="s">
        <v>101</v>
      </c>
      <c r="B298" s="63">
        <v>200</v>
      </c>
      <c r="C298" s="63" t="s">
        <v>573</v>
      </c>
      <c r="D298" s="64">
        <f>SUM(D299)</f>
        <v>4000</v>
      </c>
      <c r="E298" s="64">
        <f t="shared" si="174"/>
        <v>4000</v>
      </c>
      <c r="F298" s="109">
        <f t="shared" ref="F298:F306" si="176">D298-E298</f>
        <v>0</v>
      </c>
    </row>
    <row r="299" spans="1:6" ht="26.25" customHeight="1">
      <c r="A299" s="62" t="s">
        <v>102</v>
      </c>
      <c r="B299" s="63">
        <v>200</v>
      </c>
      <c r="C299" s="63" t="s">
        <v>574</v>
      </c>
      <c r="D299" s="64">
        <f>SUM(D300)</f>
        <v>4000</v>
      </c>
      <c r="E299" s="64">
        <f t="shared" si="174"/>
        <v>4000</v>
      </c>
      <c r="F299" s="109">
        <f t="shared" si="176"/>
        <v>0</v>
      </c>
    </row>
    <row r="300" spans="1:6" ht="18" customHeight="1">
      <c r="A300" s="62" t="s">
        <v>138</v>
      </c>
      <c r="B300" s="63">
        <v>200</v>
      </c>
      <c r="C300" s="63" t="s">
        <v>575</v>
      </c>
      <c r="D300" s="64">
        <v>4000</v>
      </c>
      <c r="E300" s="64">
        <v>4000</v>
      </c>
      <c r="F300" s="109">
        <f t="shared" si="176"/>
        <v>0</v>
      </c>
    </row>
    <row r="301" spans="1:6" ht="18" customHeight="1">
      <c r="A301" s="62" t="s">
        <v>620</v>
      </c>
      <c r="B301" s="142">
        <v>200</v>
      </c>
      <c r="C301" s="142" t="s">
        <v>621</v>
      </c>
      <c r="D301" s="141">
        <f t="shared" ref="D301:E305" si="177">D302</f>
        <v>700</v>
      </c>
      <c r="E301" s="141">
        <f t="shared" si="177"/>
        <v>132.05000000000001</v>
      </c>
      <c r="F301" s="111">
        <f t="shared" si="176"/>
        <v>567.95000000000005</v>
      </c>
    </row>
    <row r="302" spans="1:6" ht="27.75" customHeight="1">
      <c r="A302" s="143" t="s">
        <v>622</v>
      </c>
      <c r="B302" s="142">
        <v>200</v>
      </c>
      <c r="C302" s="142" t="s">
        <v>623</v>
      </c>
      <c r="D302" s="140">
        <f t="shared" si="177"/>
        <v>700</v>
      </c>
      <c r="E302" s="140">
        <f t="shared" si="177"/>
        <v>132.05000000000001</v>
      </c>
      <c r="F302" s="109">
        <f t="shared" si="176"/>
        <v>567.95000000000005</v>
      </c>
    </row>
    <row r="303" spans="1:6" ht="26.25" customHeight="1">
      <c r="A303" s="62" t="s">
        <v>355</v>
      </c>
      <c r="B303" s="142">
        <v>200</v>
      </c>
      <c r="C303" s="142" t="s">
        <v>624</v>
      </c>
      <c r="D303" s="140">
        <f t="shared" si="177"/>
        <v>700</v>
      </c>
      <c r="E303" s="140">
        <f t="shared" si="177"/>
        <v>132.05000000000001</v>
      </c>
      <c r="F303" s="109">
        <f t="shared" si="176"/>
        <v>567.95000000000005</v>
      </c>
    </row>
    <row r="304" spans="1:6" ht="28.5" customHeight="1">
      <c r="A304" s="62" t="s">
        <v>625</v>
      </c>
      <c r="B304" s="142">
        <v>200</v>
      </c>
      <c r="C304" s="142" t="s">
        <v>626</v>
      </c>
      <c r="D304" s="140">
        <f t="shared" si="177"/>
        <v>700</v>
      </c>
      <c r="E304" s="140">
        <f t="shared" si="177"/>
        <v>132.05000000000001</v>
      </c>
      <c r="F304" s="109">
        <f t="shared" si="176"/>
        <v>567.95000000000005</v>
      </c>
    </row>
    <row r="305" spans="1:6" ht="60.75" customHeight="1">
      <c r="A305" s="62" t="s">
        <v>627</v>
      </c>
      <c r="B305" s="142">
        <v>200</v>
      </c>
      <c r="C305" s="142" t="s">
        <v>628</v>
      </c>
      <c r="D305" s="140">
        <f t="shared" si="177"/>
        <v>700</v>
      </c>
      <c r="E305" s="140">
        <f t="shared" si="177"/>
        <v>132.05000000000001</v>
      </c>
      <c r="F305" s="109">
        <f t="shared" si="176"/>
        <v>567.95000000000005</v>
      </c>
    </row>
    <row r="306" spans="1:6" ht="24" customHeight="1">
      <c r="A306" s="62" t="s">
        <v>629</v>
      </c>
      <c r="B306" s="63">
        <v>200</v>
      </c>
      <c r="C306" s="133" t="s">
        <v>594</v>
      </c>
      <c r="D306" s="64">
        <v>700</v>
      </c>
      <c r="E306" s="64">
        <v>132.05000000000001</v>
      </c>
      <c r="F306" s="109">
        <f t="shared" si="176"/>
        <v>567.95000000000005</v>
      </c>
    </row>
    <row r="307" spans="1:6" ht="19.5" customHeight="1">
      <c r="A307" s="134" t="s">
        <v>15</v>
      </c>
      <c r="B307" s="135">
        <v>450</v>
      </c>
      <c r="C307" s="136" t="s">
        <v>14</v>
      </c>
      <c r="D307" s="137">
        <f>SUM(Лист1!D16-Лист2!D5)</f>
        <v>-305700</v>
      </c>
      <c r="E307" s="138">
        <v>-1422377.46</v>
      </c>
      <c r="F307" s="136" t="s">
        <v>23</v>
      </c>
    </row>
  </sheetData>
  <mergeCells count="52">
    <mergeCell ref="F251:F252"/>
    <mergeCell ref="F245:F246"/>
    <mergeCell ref="F249:F250"/>
    <mergeCell ref="F211:F212"/>
    <mergeCell ref="F213:F214"/>
    <mergeCell ref="F215:F216"/>
    <mergeCell ref="F217:F218"/>
    <mergeCell ref="F219:F220"/>
    <mergeCell ref="F189:F190"/>
    <mergeCell ref="F191:F192"/>
    <mergeCell ref="F179:F180"/>
    <mergeCell ref="F185:F186"/>
    <mergeCell ref="F187:F188"/>
    <mergeCell ref="F169:F170"/>
    <mergeCell ref="F159:F160"/>
    <mergeCell ref="F161:F162"/>
    <mergeCell ref="F163:F164"/>
    <mergeCell ref="F165:F166"/>
    <mergeCell ref="F167:F168"/>
    <mergeCell ref="F131:F132"/>
    <mergeCell ref="F133:F134"/>
    <mergeCell ref="F135:F136"/>
    <mergeCell ref="F113:F114"/>
    <mergeCell ref="F115:F116"/>
    <mergeCell ref="F121:F122"/>
    <mergeCell ref="F105:F106"/>
    <mergeCell ref="F107:F108"/>
    <mergeCell ref="F109:F110"/>
    <mergeCell ref="F111:F112"/>
    <mergeCell ref="F99:F100"/>
    <mergeCell ref="F101:F102"/>
    <mergeCell ref="F77:F78"/>
    <mergeCell ref="F49:F50"/>
    <mergeCell ref="F39:F40"/>
    <mergeCell ref="F41:F42"/>
    <mergeCell ref="F43:F44"/>
    <mergeCell ref="F45:F46"/>
    <mergeCell ref="F27:F28"/>
    <mergeCell ref="F29:F30"/>
    <mergeCell ref="F31:F32"/>
    <mergeCell ref="F33:F34"/>
    <mergeCell ref="F19:F20"/>
    <mergeCell ref="F23:F24"/>
    <mergeCell ref="F25:F26"/>
    <mergeCell ref="F9:F10"/>
    <mergeCell ref="F13:F14"/>
    <mergeCell ref="F15:F16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3" manualBreakCount="3">
    <brk id="63" max="16383" man="1"/>
    <brk id="98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topLeftCell="A4" zoomScale="130" zoomScaleNormal="100" zoomScaleSheetLayoutView="130" workbookViewId="0">
      <selection activeCell="E26" sqref="E26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10.5703125" style="38" customWidth="1"/>
    <col min="7" max="16384" width="9.140625" style="38"/>
  </cols>
  <sheetData>
    <row r="1" spans="1:6" ht="15.95" customHeight="1">
      <c r="A1" s="38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54" t="s">
        <v>100</v>
      </c>
      <c r="B3" s="154"/>
      <c r="C3" s="154"/>
      <c r="D3" s="154"/>
      <c r="E3" s="154"/>
      <c r="F3" s="154"/>
    </row>
    <row r="4" spans="1:6" ht="11.25" customHeight="1">
      <c r="A4" s="41"/>
      <c r="B4" s="45"/>
      <c r="C4" s="42"/>
      <c r="D4" s="43"/>
      <c r="E4" s="43"/>
      <c r="F4" s="44"/>
    </row>
    <row r="5" spans="1:6">
      <c r="A5" s="12"/>
      <c r="B5" s="13" t="s">
        <v>7</v>
      </c>
      <c r="C5" s="14" t="s">
        <v>30</v>
      </c>
      <c r="D5" s="15" t="s">
        <v>26</v>
      </c>
      <c r="E5" s="14"/>
      <c r="F5" s="13" t="s">
        <v>17</v>
      </c>
    </row>
    <row r="6" spans="1:6">
      <c r="A6" s="16" t="s">
        <v>4</v>
      </c>
      <c r="B6" s="17" t="s">
        <v>8</v>
      </c>
      <c r="C6" s="16" t="s">
        <v>6</v>
      </c>
      <c r="D6" s="18" t="s">
        <v>25</v>
      </c>
      <c r="E6" s="18" t="s">
        <v>18</v>
      </c>
      <c r="F6" s="18" t="s">
        <v>2</v>
      </c>
    </row>
    <row r="7" spans="1:6">
      <c r="A7" s="19"/>
      <c r="B7" s="17" t="s">
        <v>9</v>
      </c>
      <c r="C7" s="27" t="s">
        <v>27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28</v>
      </c>
      <c r="D8" s="18"/>
      <c r="E8" s="18"/>
      <c r="F8" s="18"/>
    </row>
    <row r="9" spans="1:6" ht="10.5" customHeight="1">
      <c r="A9" s="16"/>
      <c r="B9" s="17"/>
      <c r="C9" s="27" t="s">
        <v>29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20</v>
      </c>
      <c r="F10" s="15" t="s">
        <v>21</v>
      </c>
    </row>
    <row r="11" spans="1:6" ht="37.5" customHeight="1">
      <c r="A11" s="30" t="s">
        <v>240</v>
      </c>
      <c r="B11" s="48" t="s">
        <v>10</v>
      </c>
      <c r="C11" s="49" t="s">
        <v>23</v>
      </c>
      <c r="D11" s="58">
        <f>D14</f>
        <v>305700</v>
      </c>
      <c r="E11" s="58">
        <f>E14</f>
        <v>1422377.46</v>
      </c>
      <c r="F11" s="50">
        <f>D11-E11</f>
        <v>-1116677.46</v>
      </c>
    </row>
    <row r="12" spans="1:6" ht="21" customHeight="1">
      <c r="A12" s="33" t="s">
        <v>188</v>
      </c>
      <c r="B12" s="51" t="s">
        <v>11</v>
      </c>
      <c r="C12" s="57" t="s">
        <v>23</v>
      </c>
      <c r="D12" s="32" t="s">
        <v>66</v>
      </c>
      <c r="E12" s="32" t="s">
        <v>66</v>
      </c>
      <c r="F12" s="57" t="s">
        <v>66</v>
      </c>
    </row>
    <row r="13" spans="1:6" ht="27" customHeight="1">
      <c r="A13" s="33" t="s">
        <v>241</v>
      </c>
      <c r="B13" s="51" t="s">
        <v>12</v>
      </c>
      <c r="C13" s="57" t="s">
        <v>23</v>
      </c>
      <c r="D13" s="57" t="s">
        <v>66</v>
      </c>
      <c r="E13" s="57" t="s">
        <v>66</v>
      </c>
      <c r="F13" s="57" t="s">
        <v>66</v>
      </c>
    </row>
    <row r="14" spans="1:6" ht="26.25" customHeight="1">
      <c r="A14" s="30" t="s">
        <v>13</v>
      </c>
      <c r="B14" s="52">
        <v>700</v>
      </c>
      <c r="C14" s="34" t="s">
        <v>65</v>
      </c>
      <c r="D14" s="59">
        <f>D29+D22</f>
        <v>305700</v>
      </c>
      <c r="E14" s="59">
        <f>E26+E22+E15</f>
        <v>1422377.46</v>
      </c>
      <c r="F14" s="32">
        <f>D14-E14</f>
        <v>-1116677.46</v>
      </c>
    </row>
    <row r="15" spans="1:6" ht="25.5" customHeight="1">
      <c r="A15" s="30" t="s">
        <v>630</v>
      </c>
      <c r="B15" s="52" t="s">
        <v>631</v>
      </c>
      <c r="C15" s="94" t="s">
        <v>632</v>
      </c>
      <c r="D15" s="59">
        <v>1339500</v>
      </c>
      <c r="E15" s="59">
        <v>992000</v>
      </c>
      <c r="F15" s="57"/>
    </row>
    <row r="16" spans="1:6" ht="25.5" customHeight="1">
      <c r="A16" s="93" t="s">
        <v>612</v>
      </c>
      <c r="B16" s="52" t="s">
        <v>631</v>
      </c>
      <c r="C16" s="94" t="s">
        <v>613</v>
      </c>
      <c r="D16" s="95">
        <v>1339500</v>
      </c>
      <c r="E16" s="95">
        <f>E17</f>
        <v>992000</v>
      </c>
      <c r="F16" s="90"/>
    </row>
    <row r="17" spans="1:6" ht="33.75" customHeight="1">
      <c r="A17" s="93" t="s">
        <v>614</v>
      </c>
      <c r="B17" s="52" t="s">
        <v>631</v>
      </c>
      <c r="C17" s="94" t="s">
        <v>615</v>
      </c>
      <c r="D17" s="95">
        <v>1339500</v>
      </c>
      <c r="E17" s="95">
        <v>992000</v>
      </c>
      <c r="F17" s="90"/>
    </row>
    <row r="18" spans="1:6" ht="33.75" customHeight="1">
      <c r="A18" s="93" t="s">
        <v>616</v>
      </c>
      <c r="B18" s="52" t="s">
        <v>631</v>
      </c>
      <c r="C18" s="94" t="s">
        <v>632</v>
      </c>
      <c r="D18" s="95">
        <v>-1339500</v>
      </c>
      <c r="E18" s="95"/>
      <c r="F18" s="139"/>
    </row>
    <row r="19" spans="1:6" ht="25.5" customHeight="1">
      <c r="A19" s="93" t="s">
        <v>616</v>
      </c>
      <c r="B19" s="52" t="s">
        <v>631</v>
      </c>
      <c r="C19" s="94" t="s">
        <v>617</v>
      </c>
      <c r="D19" s="95">
        <v>-1339500</v>
      </c>
      <c r="E19" s="95"/>
      <c r="F19" s="90"/>
    </row>
    <row r="20" spans="1:6" ht="25.5" customHeight="1">
      <c r="A20" s="93" t="s">
        <v>619</v>
      </c>
      <c r="B20" s="52" t="s">
        <v>631</v>
      </c>
      <c r="C20" s="94" t="s">
        <v>618</v>
      </c>
      <c r="D20" s="95">
        <v>-1339500</v>
      </c>
      <c r="E20" s="95"/>
      <c r="F20" s="90"/>
    </row>
    <row r="21" spans="1:6" ht="25.5" customHeight="1">
      <c r="A21" s="30" t="s">
        <v>229</v>
      </c>
      <c r="B21" s="52">
        <v>700</v>
      </c>
      <c r="C21" s="34" t="s">
        <v>56</v>
      </c>
      <c r="D21" s="59">
        <f>D29+D25</f>
        <v>305700</v>
      </c>
      <c r="E21" s="59">
        <f>E29+E22+E15</f>
        <v>1422377.46</v>
      </c>
      <c r="F21" s="57" t="s">
        <v>14</v>
      </c>
    </row>
    <row r="22" spans="1:6" ht="17.25" customHeight="1">
      <c r="A22" s="30" t="s">
        <v>52</v>
      </c>
      <c r="B22" s="52">
        <v>710</v>
      </c>
      <c r="C22" s="34" t="s">
        <v>57</v>
      </c>
      <c r="D22" s="31">
        <f t="shared" ref="D22:E24" si="0">D23</f>
        <v>-11801400</v>
      </c>
      <c r="E22" s="59">
        <f t="shared" si="0"/>
        <v>-7798901.79</v>
      </c>
      <c r="F22" s="57" t="s">
        <v>14</v>
      </c>
    </row>
    <row r="23" spans="1:6" ht="18" customHeight="1">
      <c r="A23" s="30" t="s">
        <v>53</v>
      </c>
      <c r="B23" s="52">
        <v>710</v>
      </c>
      <c r="C23" s="34" t="s">
        <v>58</v>
      </c>
      <c r="D23" s="31">
        <f t="shared" si="0"/>
        <v>-11801400</v>
      </c>
      <c r="E23" s="59">
        <f t="shared" si="0"/>
        <v>-7798901.79</v>
      </c>
      <c r="F23" s="57" t="s">
        <v>14</v>
      </c>
    </row>
    <row r="24" spans="1:6" ht="24" customHeight="1">
      <c r="A24" s="30" t="s">
        <v>230</v>
      </c>
      <c r="B24" s="52">
        <v>710</v>
      </c>
      <c r="C24" s="34" t="s">
        <v>59</v>
      </c>
      <c r="D24" s="31">
        <f t="shared" si="0"/>
        <v>-11801400</v>
      </c>
      <c r="E24" s="59">
        <f t="shared" si="0"/>
        <v>-7798901.79</v>
      </c>
      <c r="F24" s="57" t="s">
        <v>14</v>
      </c>
    </row>
    <row r="25" spans="1:6" ht="22.5" customHeight="1">
      <c r="A25" s="30" t="s">
        <v>587</v>
      </c>
      <c r="B25" s="52">
        <v>710</v>
      </c>
      <c r="C25" s="34" t="s">
        <v>60</v>
      </c>
      <c r="D25" s="31">
        <v>-11801400</v>
      </c>
      <c r="E25" s="60">
        <v>-7798901.79</v>
      </c>
      <c r="F25" s="57" t="s">
        <v>14</v>
      </c>
    </row>
    <row r="26" spans="1:6" ht="18.75" customHeight="1">
      <c r="A26" s="30" t="s">
        <v>54</v>
      </c>
      <c r="B26" s="52">
        <v>720</v>
      </c>
      <c r="C26" s="34" t="s">
        <v>61</v>
      </c>
      <c r="D26" s="31">
        <f t="shared" ref="D26:E28" si="1">D27</f>
        <v>12107100</v>
      </c>
      <c r="E26" s="59">
        <f t="shared" si="1"/>
        <v>8229279.25</v>
      </c>
      <c r="F26" s="57" t="s">
        <v>14</v>
      </c>
    </row>
    <row r="27" spans="1:6" ht="14.25" customHeight="1">
      <c r="A27" s="30" t="s">
        <v>55</v>
      </c>
      <c r="B27" s="52">
        <v>720</v>
      </c>
      <c r="C27" s="34" t="s">
        <v>62</v>
      </c>
      <c r="D27" s="31">
        <f t="shared" si="1"/>
        <v>12107100</v>
      </c>
      <c r="E27" s="59">
        <f t="shared" si="1"/>
        <v>8229279.25</v>
      </c>
      <c r="F27" s="57" t="s">
        <v>14</v>
      </c>
    </row>
    <row r="28" spans="1:6" ht="24.75" customHeight="1">
      <c r="A28" s="30" t="s">
        <v>231</v>
      </c>
      <c r="B28" s="52">
        <v>720</v>
      </c>
      <c r="C28" s="34" t="s">
        <v>63</v>
      </c>
      <c r="D28" s="31">
        <f t="shared" si="1"/>
        <v>12107100</v>
      </c>
      <c r="E28" s="59">
        <f t="shared" si="1"/>
        <v>8229279.25</v>
      </c>
      <c r="F28" s="57" t="s">
        <v>14</v>
      </c>
    </row>
    <row r="29" spans="1:6" ht="23.25" customHeight="1" thickBot="1">
      <c r="A29" s="30" t="s">
        <v>588</v>
      </c>
      <c r="B29" s="53">
        <v>720</v>
      </c>
      <c r="C29" s="54" t="s">
        <v>64</v>
      </c>
      <c r="D29" s="55">
        <v>12107100</v>
      </c>
      <c r="E29" s="61">
        <v>8229279.25</v>
      </c>
      <c r="F29" s="56" t="s">
        <v>14</v>
      </c>
    </row>
    <row r="30" spans="1:6" ht="3.75" hidden="1" customHeight="1">
      <c r="A30" s="35"/>
      <c r="B30" s="23"/>
      <c r="C30" s="23"/>
      <c r="D30" s="23"/>
      <c r="E30" s="23"/>
      <c r="F30" s="23"/>
    </row>
    <row r="31" spans="1:6" ht="12.75" hidden="1" customHeight="1">
      <c r="A31" s="35"/>
      <c r="B31" s="23"/>
      <c r="C31" s="23"/>
      <c r="D31" s="23"/>
      <c r="E31" s="23"/>
      <c r="F31" s="23"/>
    </row>
    <row r="32" spans="1:6" ht="12.75" customHeight="1">
      <c r="A32" s="25" t="s">
        <v>328</v>
      </c>
      <c r="B32" s="36"/>
      <c r="C32" s="23"/>
      <c r="D32" s="23"/>
      <c r="E32" s="23"/>
      <c r="F32" s="23"/>
    </row>
    <row r="33" spans="1:6" ht="9" customHeight="1">
      <c r="A33" s="2" t="s">
        <v>234</v>
      </c>
      <c r="B33" s="36"/>
      <c r="C33" s="23"/>
      <c r="D33" s="23"/>
      <c r="E33" s="23"/>
      <c r="F33" s="23"/>
    </row>
    <row r="34" spans="1:6" ht="20.25" customHeight="1">
      <c r="A34" s="25" t="s">
        <v>329</v>
      </c>
      <c r="B34" s="36"/>
      <c r="C34" s="23"/>
      <c r="D34" s="23"/>
      <c r="E34" s="23"/>
      <c r="F34" s="23"/>
    </row>
    <row r="35" spans="1:6" ht="10.5" customHeight="1">
      <c r="A35" s="2" t="s">
        <v>242</v>
      </c>
      <c r="B35" s="36"/>
      <c r="C35" s="23"/>
      <c r="D35" s="23"/>
      <c r="E35" s="23"/>
      <c r="F35" s="23"/>
    </row>
    <row r="36" spans="1:6" ht="18" customHeight="1">
      <c r="A36" s="2" t="s">
        <v>593</v>
      </c>
      <c r="B36" s="36"/>
      <c r="C36" s="23"/>
      <c r="D36" s="23"/>
      <c r="E36" s="23"/>
      <c r="F36" s="23"/>
    </row>
    <row r="37" spans="1:6" ht="8.25" customHeight="1">
      <c r="A37" s="2" t="s">
        <v>234</v>
      </c>
      <c r="B37" s="36"/>
      <c r="C37" s="23"/>
      <c r="D37" s="23"/>
      <c r="E37" s="23"/>
      <c r="F37" s="23"/>
    </row>
    <row r="38" spans="1:6" ht="6.75" customHeight="1">
      <c r="B38" s="36"/>
      <c r="C38" s="23"/>
      <c r="D38" s="23"/>
      <c r="E38" s="23"/>
      <c r="F38" s="23"/>
    </row>
    <row r="39" spans="1:6" ht="12.75" customHeight="1">
      <c r="A39" s="2" t="s">
        <v>243</v>
      </c>
      <c r="B39" s="36"/>
      <c r="C39" s="23"/>
      <c r="D39" s="23"/>
      <c r="E39" s="23"/>
      <c r="F39" s="23"/>
    </row>
    <row r="40" spans="1:6" ht="12.75" customHeight="1">
      <c r="A40" s="37"/>
      <c r="B40" s="36"/>
      <c r="C40" s="23"/>
      <c r="D40" s="23"/>
      <c r="E40" s="23"/>
      <c r="F40" s="23"/>
    </row>
    <row r="41" spans="1:6" ht="12.75" customHeight="1">
      <c r="A41" s="37"/>
      <c r="B41" s="36"/>
      <c r="C41" s="23"/>
      <c r="D41" s="23"/>
      <c r="E41" s="23"/>
      <c r="F41" s="23"/>
    </row>
    <row r="42" spans="1:6" ht="12.75" customHeight="1">
      <c r="A42" s="37"/>
      <c r="B42" s="36"/>
      <c r="C42" s="23"/>
      <c r="D42" s="23"/>
      <c r="E42" s="23"/>
      <c r="F42" s="23"/>
    </row>
    <row r="43" spans="1:6" ht="12.75" customHeight="1">
      <c r="A43" s="37"/>
      <c r="B43" s="36"/>
      <c r="C43" s="23"/>
      <c r="D43" s="23"/>
      <c r="E43" s="23"/>
      <c r="F43" s="23"/>
    </row>
    <row r="44" spans="1:6" ht="22.5" customHeight="1">
      <c r="A44" s="37"/>
      <c r="B44" s="36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8"/>
    </row>
    <row r="52" spans="1:6" s="6" customFormat="1" ht="11.25" customHeight="1">
      <c r="A52" s="2"/>
      <c r="B52" s="2"/>
      <c r="C52" s="25"/>
      <c r="D52" s="24"/>
      <c r="F52" s="38"/>
    </row>
    <row r="53" spans="1:6" s="6" customFormat="1" ht="11.25" customHeight="1">
      <c r="A53" s="2"/>
      <c r="B53" s="2"/>
      <c r="C53" s="25"/>
      <c r="D53" s="24"/>
      <c r="F53" s="38"/>
    </row>
    <row r="54" spans="1:6" s="6" customFormat="1" ht="11.25" customHeight="1">
      <c r="A54" s="2"/>
      <c r="B54" s="2"/>
      <c r="C54" s="25"/>
      <c r="D54" s="24"/>
      <c r="F54" s="38"/>
    </row>
    <row r="55" spans="1:6" s="6" customFormat="1" ht="11.25" customHeight="1">
      <c r="A55" s="2"/>
      <c r="B55" s="2"/>
      <c r="C55" s="25"/>
      <c r="D55" s="24"/>
      <c r="F55" s="38"/>
    </row>
    <row r="56" spans="1:6" s="6" customFormat="1" ht="11.25" customHeight="1">
      <c r="A56" s="2"/>
      <c r="B56" s="2"/>
      <c r="C56" s="25"/>
      <c r="D56" s="24"/>
      <c r="F56" s="38"/>
    </row>
    <row r="57" spans="1:6" s="6" customFormat="1" ht="11.25" customHeight="1">
      <c r="A57" s="2"/>
      <c r="B57" s="2"/>
      <c r="C57" s="25"/>
      <c r="D57" s="24"/>
      <c r="F57" s="38"/>
    </row>
    <row r="58" spans="1:6" s="6" customFormat="1" ht="11.25" customHeight="1">
      <c r="A58" s="2"/>
      <c r="B58" s="2"/>
      <c r="C58" s="25"/>
      <c r="D58" s="24"/>
      <c r="F58" s="38"/>
    </row>
    <row r="59" spans="1:6" s="6" customFormat="1" ht="11.25" customHeight="1">
      <c r="A59" s="2"/>
      <c r="B59" s="2"/>
      <c r="C59" s="25"/>
      <c r="D59" s="24"/>
      <c r="F59" s="38"/>
    </row>
    <row r="60" spans="1:6" s="6" customFormat="1" ht="11.25" customHeight="1">
      <c r="A60" s="2"/>
      <c r="B60" s="2"/>
      <c r="C60" s="25"/>
      <c r="D60" s="24"/>
      <c r="F60" s="38"/>
    </row>
    <row r="61" spans="1:6" s="6" customFormat="1" ht="11.25" customHeight="1">
      <c r="A61" s="2"/>
      <c r="B61" s="2"/>
      <c r="C61" s="25"/>
      <c r="D61" s="24"/>
      <c r="F61" s="38"/>
    </row>
    <row r="62" spans="1:6" s="6" customFormat="1" ht="11.25" customHeight="1">
      <c r="A62" s="2"/>
      <c r="B62" s="2"/>
      <c r="C62" s="25"/>
      <c r="D62" s="24"/>
      <c r="F62" s="38"/>
    </row>
    <row r="63" spans="1:6" s="6" customFormat="1" ht="11.25" customHeight="1">
      <c r="A63" s="2"/>
      <c r="B63" s="2"/>
      <c r="C63" s="25"/>
      <c r="D63" s="24"/>
      <c r="F63" s="38"/>
    </row>
    <row r="64" spans="1:6" s="6" customFormat="1" ht="11.25" customHeight="1">
      <c r="A64" s="2"/>
      <c r="B64" s="2"/>
      <c r="C64" s="25"/>
      <c r="D64" s="24"/>
      <c r="F64" s="38"/>
    </row>
    <row r="65" spans="1:6" s="6" customFormat="1" ht="23.25" customHeight="1">
      <c r="A65" s="2"/>
      <c r="B65" s="2"/>
      <c r="C65" s="2"/>
      <c r="F65" s="38"/>
    </row>
    <row r="66" spans="1:6" s="6" customFormat="1" ht="9.9499999999999993" customHeight="1">
      <c r="A66" s="2"/>
      <c r="B66" s="2"/>
      <c r="C66" s="2"/>
      <c r="F66" s="38"/>
    </row>
    <row r="67" spans="1:6" s="6" customFormat="1" ht="12.75" customHeight="1">
      <c r="A67" s="25"/>
      <c r="B67" s="25"/>
      <c r="C67" s="27"/>
      <c r="F67" s="38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2016-10-12T12:01:05Z</cp:lastPrinted>
  <dcterms:created xsi:type="dcterms:W3CDTF">1999-06-18T11:49:53Z</dcterms:created>
  <dcterms:modified xsi:type="dcterms:W3CDTF">2016-11-03T06:34:53Z</dcterms:modified>
</cp:coreProperties>
</file>